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4020" activeTab="1"/>
  </bookViews>
  <sheets>
    <sheet name="ﾍﾞｰｽ" sheetId="1" r:id="rId1"/>
    <sheet name="試合順" sheetId="2" r:id="rId2"/>
    <sheet name="メンバー" sheetId="3" r:id="rId3"/>
    <sheet name="ラインナップ" sheetId="4" r:id="rId4"/>
    <sheet name="試合ラインナップ" sheetId="5" r:id="rId5"/>
    <sheet name="チケット" sheetId="6" r:id="rId6"/>
  </sheets>
  <definedNames>
    <definedName name="_xlnm.Print_Area" localSheetId="5">'チケット'!$A$1:$CJ$139</definedName>
    <definedName name="_xlnm.Print_Area" localSheetId="0">'ﾍﾞｰｽ'!$B$2:$GC$112</definedName>
    <definedName name="_xlnm.Print_Area" localSheetId="3">'ラインナップ'!$A$2:$CJ$139</definedName>
    <definedName name="_xlnm.Print_Area" localSheetId="4">'試合ラインナップ'!$A$1:$CK$140</definedName>
    <definedName name="_xlnm.Print_Area" localSheetId="1">'試合順'!$B$1:$M$22</definedName>
  </definedNames>
  <calcPr fullCalcOnLoad="1"/>
</workbook>
</file>

<file path=xl/comments2.xml><?xml version="1.0" encoding="utf-8"?>
<comments xmlns="http://schemas.openxmlformats.org/spreadsheetml/2006/main">
  <authors>
    <author>T Endo</author>
    <author>endo</author>
  </authors>
  <commentList>
    <comment ref="P2" authorId="0">
      <text>
        <r>
          <rPr>
            <sz val="14"/>
            <rFont val="ＭＳ Ｐゴシック"/>
            <family val="3"/>
          </rPr>
          <t>ここからコピーしてはりつける</t>
        </r>
      </text>
    </comment>
    <comment ref="H2" authorId="1">
      <text>
        <r>
          <rPr>
            <sz val="12"/>
            <rFont val="ＭＳ Ｐゴシック"/>
            <family val="3"/>
          </rPr>
          <t xml:space="preserve">右の対戦校（数字）に入れると学校名が出ます。
</t>
        </r>
      </text>
    </comment>
  </commentList>
</comments>
</file>

<file path=xl/sharedStrings.xml><?xml version="1.0" encoding="utf-8"?>
<sst xmlns="http://schemas.openxmlformats.org/spreadsheetml/2006/main" count="1450" uniqueCount="317">
  <si>
    <t>タイムアウト</t>
  </si>
  <si>
    <t>：</t>
  </si>
  <si>
    <t>Ａ</t>
  </si>
  <si>
    <t>Ｓ</t>
  </si>
  <si>
    <t>：</t>
  </si>
  <si>
    <t>チーム構成</t>
  </si>
  <si>
    <t>Ａ：Ｂ</t>
  </si>
  <si>
    <t>記録員</t>
  </si>
  <si>
    <t>月日</t>
  </si>
  <si>
    <t>予定時間</t>
  </si>
  <si>
    <t>コート</t>
  </si>
  <si>
    <t>会場</t>
  </si>
  <si>
    <t>Ｌ</t>
  </si>
  <si>
    <t>対戦校</t>
  </si>
  <si>
    <t>主審</t>
  </si>
  <si>
    <t>副審</t>
  </si>
  <si>
    <t>順</t>
  </si>
  <si>
    <t>所属</t>
  </si>
  <si>
    <t>審判リスト</t>
  </si>
  <si>
    <t>都道府県</t>
  </si>
  <si>
    <t xml:space="preserve"> </t>
  </si>
  <si>
    <t>ラインズマン</t>
  </si>
  <si>
    <t>バレーボール記録用紙（６人制・３セット用）</t>
  </si>
  <si>
    <r>
      <t>１</t>
    </r>
    <r>
      <rPr>
        <sz val="11"/>
        <rFont val="ＭＳ Ｐゴシック"/>
        <family val="3"/>
      </rPr>
      <t>回目</t>
    </r>
  </si>
  <si>
    <r>
      <t>５</t>
    </r>
    <r>
      <rPr>
        <sz val="11"/>
        <rFont val="ＭＳ Ｐゴシック"/>
        <family val="3"/>
      </rPr>
      <t>回目</t>
    </r>
  </si>
  <si>
    <r>
      <t>２</t>
    </r>
    <r>
      <rPr>
        <sz val="11"/>
        <rFont val="ＭＳ Ｐゴシック"/>
        <family val="3"/>
      </rPr>
      <t>回目</t>
    </r>
  </si>
  <si>
    <r>
      <t>６</t>
    </r>
    <r>
      <rPr>
        <sz val="11"/>
        <rFont val="ＭＳ Ｐゴシック"/>
        <family val="3"/>
      </rPr>
      <t>回目</t>
    </r>
  </si>
  <si>
    <r>
      <t>３</t>
    </r>
    <r>
      <rPr>
        <sz val="11"/>
        <rFont val="ＭＳ Ｐゴシック"/>
        <family val="3"/>
      </rPr>
      <t>回目</t>
    </r>
  </si>
  <si>
    <r>
      <t>７</t>
    </r>
    <r>
      <rPr>
        <sz val="11"/>
        <rFont val="ＭＳ Ｐゴシック"/>
        <family val="3"/>
      </rPr>
      <t>回目</t>
    </r>
  </si>
  <si>
    <r>
      <t>４</t>
    </r>
    <r>
      <rPr>
        <sz val="11"/>
        <rFont val="ＭＳ Ｐゴシック"/>
        <family val="3"/>
      </rPr>
      <t>回目</t>
    </r>
  </si>
  <si>
    <r>
      <t>８</t>
    </r>
    <r>
      <rPr>
        <sz val="11"/>
        <rFont val="ＭＳ Ｐゴシック"/>
        <family val="3"/>
      </rPr>
      <t>回目</t>
    </r>
  </si>
  <si>
    <t>ここに印刷したい試合番号を入力する</t>
  </si>
  <si>
    <t>大会名</t>
  </si>
  <si>
    <t>　</t>
  </si>
  <si>
    <t>岩手県</t>
  </si>
  <si>
    <t>１日目</t>
  </si>
  <si>
    <t xml:space="preserve"> </t>
  </si>
  <si>
    <t>2日目</t>
  </si>
  <si>
    <t>３日目</t>
  </si>
  <si>
    <t>男子</t>
  </si>
  <si>
    <t>雫石</t>
  </si>
  <si>
    <t>対戦校
（数字）</t>
  </si>
  <si>
    <t>試合
番号</t>
  </si>
  <si>
    <t>試合
コート</t>
  </si>
  <si>
    <t>第１セット</t>
  </si>
  <si>
    <t>1
2
3
4
5
6
7
8
9
10
11
12
13
14
15
16
17
18</t>
  </si>
  <si>
    <t>Ｒ</t>
  </si>
  <si>
    <t>B</t>
  </si>
  <si>
    <t>Ⅰ</t>
  </si>
  <si>
    <t>Ⅱ</t>
  </si>
  <si>
    <t>Ⅲ</t>
  </si>
  <si>
    <t>Ⅳ</t>
  </si>
  <si>
    <t>Ⅴ</t>
  </si>
  <si>
    <t>Ⅵ</t>
  </si>
  <si>
    <t>第３セット</t>
  </si>
  <si>
    <t>第２セット</t>
  </si>
  <si>
    <t>19
20
21
22
23
24
25
26
27
28
29
30
31
32
33
34
35
36</t>
  </si>
  <si>
    <t>B</t>
  </si>
  <si>
    <t>A</t>
  </si>
  <si>
    <t>チーム　　A</t>
  </si>
  <si>
    <t>　M　…マネージャー
　D　…遅延の罰則
　H　…部長</t>
  </si>
  <si>
    <t>：</t>
  </si>
  <si>
    <t>セット
合計</t>
  </si>
  <si>
    <t>（　　　　）</t>
  </si>
  <si>
    <t>Ⅰ（　　　　）</t>
  </si>
  <si>
    <t>Ⅱ（　　　　）</t>
  </si>
  <si>
    <t>Ⅲ（　　　　）</t>
  </si>
  <si>
    <t>A or B</t>
  </si>
  <si>
    <r>
      <t xml:space="preserve">氏　　名
</t>
    </r>
    <r>
      <rPr>
        <sz val="12"/>
        <rFont val="ＭＳ Ｐゴシック"/>
        <family val="3"/>
      </rPr>
      <t>Name</t>
    </r>
  </si>
  <si>
    <r>
      <t xml:space="preserve">サイン
</t>
    </r>
    <r>
      <rPr>
        <sz val="12"/>
        <rFont val="ＭＳ Ｐゴシック"/>
        <family val="3"/>
      </rPr>
      <t>Signature</t>
    </r>
  </si>
  <si>
    <r>
      <t xml:space="preserve">記録員
</t>
    </r>
    <r>
      <rPr>
        <sz val="11"/>
        <rFont val="ＭＳ Ｐゴシック"/>
        <family val="3"/>
      </rPr>
      <t>S</t>
    </r>
    <r>
      <rPr>
        <sz val="11"/>
        <rFont val="ＭＳ Ｐゴシック"/>
        <family val="3"/>
      </rPr>
      <t>corer</t>
    </r>
  </si>
  <si>
    <r>
      <t xml:space="preserve"> キャプテン</t>
    </r>
    <r>
      <rPr>
        <sz val="10"/>
        <rFont val="ＭＳ Ｐゴシック"/>
        <family val="3"/>
      </rPr>
      <t xml:space="preserve">
 Captain signature</t>
    </r>
  </si>
  <si>
    <r>
      <t>　監督</t>
    </r>
    <r>
      <rPr>
        <sz val="9"/>
        <rFont val="ＭＳ Ｐゴシック"/>
        <family val="3"/>
      </rPr>
      <t xml:space="preserve">
 Coatch signature</t>
    </r>
  </si>
  <si>
    <r>
      <t>タイム
アウト</t>
    </r>
    <r>
      <rPr>
        <sz val="9"/>
        <rFont val="ＭＳ Ｐゴシック"/>
        <family val="3"/>
      </rPr>
      <t>(T)</t>
    </r>
  </si>
  <si>
    <r>
      <t>競技者
交代数</t>
    </r>
    <r>
      <rPr>
        <sz val="9"/>
        <rFont val="ＭＳ Ｐゴシック"/>
        <family val="3"/>
      </rPr>
      <t>(S)</t>
    </r>
  </si>
  <si>
    <r>
      <t>得点</t>
    </r>
    <r>
      <rPr>
        <sz val="9"/>
        <rFont val="ＭＳ Ｐゴシック"/>
        <family val="3"/>
      </rPr>
      <t xml:space="preserve">
(Points)</t>
    </r>
  </si>
  <si>
    <r>
      <t xml:space="preserve">都道府県
</t>
    </r>
    <r>
      <rPr>
        <sz val="11"/>
        <rFont val="ＭＳ Ｐゴシック"/>
        <family val="3"/>
      </rPr>
      <t>Country</t>
    </r>
  </si>
  <si>
    <r>
      <t xml:space="preserve">主　審
</t>
    </r>
    <r>
      <rPr>
        <sz val="11"/>
        <rFont val="ＭＳ Ｐゴシック"/>
        <family val="3"/>
      </rPr>
      <t>1st.</t>
    </r>
  </si>
  <si>
    <r>
      <t xml:space="preserve">審　判
</t>
    </r>
    <r>
      <rPr>
        <sz val="12"/>
        <rFont val="ＭＳ Ｐゴシック"/>
        <family val="3"/>
      </rPr>
      <t>Referees</t>
    </r>
  </si>
  <si>
    <r>
      <t xml:space="preserve">副　審
</t>
    </r>
    <r>
      <rPr>
        <sz val="11"/>
        <rFont val="ＭＳ Ｐゴシック"/>
        <family val="3"/>
      </rPr>
      <t>2nd.</t>
    </r>
  </si>
  <si>
    <r>
      <t xml:space="preserve">線　審
</t>
    </r>
    <r>
      <rPr>
        <sz val="11"/>
        <rFont val="ＭＳ Ｐゴシック"/>
        <family val="3"/>
      </rPr>
      <t>Line judge</t>
    </r>
    <r>
      <rPr>
        <sz val="11"/>
        <rFont val="ＭＳ Ｐゴシック"/>
        <family val="3"/>
      </rPr>
      <t>s</t>
    </r>
  </si>
  <si>
    <r>
      <t>　　　　　審判役員とサイン欄　</t>
    </r>
    <r>
      <rPr>
        <sz val="12"/>
        <rFont val="ＭＳ Ｐゴシック"/>
        <family val="3"/>
      </rPr>
      <t>　　Approval</t>
    </r>
  </si>
  <si>
    <t>警告W</t>
  </si>
  <si>
    <t>反則P</t>
  </si>
  <si>
    <t>失格D</t>
  </si>
  <si>
    <t>退場E</t>
  </si>
  <si>
    <r>
      <t xml:space="preserve">  得　点 </t>
    </r>
    <r>
      <rPr>
        <sz val="10"/>
        <rFont val="ＭＳ Ｐゴシック"/>
        <family val="3"/>
      </rPr>
      <t xml:space="preserve">  Score</t>
    </r>
  </si>
  <si>
    <r>
      <t>セット</t>
    </r>
    <r>
      <rPr>
        <sz val="9"/>
        <rFont val="ＭＳ Ｐゴシック"/>
        <family val="3"/>
      </rPr>
      <t>Set</t>
    </r>
  </si>
  <si>
    <t>A or B</t>
  </si>
  <si>
    <t>試合通し番号</t>
  </si>
  <si>
    <r>
      <t xml:space="preserve">  開催地
</t>
    </r>
    <r>
      <rPr>
        <sz val="12"/>
        <rFont val="ＭＳ Ｐゴシック"/>
        <family val="3"/>
      </rPr>
      <t xml:space="preserve">   City</t>
    </r>
  </si>
  <si>
    <r>
      <t>　大会名</t>
    </r>
    <r>
      <rPr>
        <sz val="10"/>
        <rFont val="ＭＳ Ｐゴシック"/>
        <family val="3"/>
      </rPr>
      <t xml:space="preserve">
   Name of the Competition</t>
    </r>
  </si>
  <si>
    <r>
      <t xml:space="preserve">　会場名
</t>
    </r>
    <r>
      <rPr>
        <sz val="12"/>
        <rFont val="ＭＳ Ｐゴシック"/>
        <family val="3"/>
      </rPr>
      <t xml:space="preserve">   Hall</t>
    </r>
  </si>
  <si>
    <r>
      <t xml:space="preserve">　男子
  </t>
    </r>
    <r>
      <rPr>
        <sz val="12"/>
        <rFont val="ＭＳ Ｐゴシック"/>
        <family val="3"/>
      </rPr>
      <t>Man</t>
    </r>
  </si>
  <si>
    <r>
      <t xml:space="preserve">　女子
    </t>
    </r>
    <r>
      <rPr>
        <sz val="12"/>
        <rFont val="ＭＳ Ｐゴシック"/>
        <family val="3"/>
      </rPr>
      <t>Women</t>
    </r>
  </si>
  <si>
    <r>
      <t xml:space="preserve">　対戦カード
  </t>
    </r>
    <r>
      <rPr>
        <sz val="12"/>
        <rFont val="ＭＳ Ｐゴシック"/>
        <family val="3"/>
      </rPr>
      <t>Teams</t>
    </r>
  </si>
  <si>
    <r>
      <t xml:space="preserve">対
</t>
    </r>
    <r>
      <rPr>
        <sz val="12"/>
        <rFont val="ＭＳ Ｐゴシック"/>
        <family val="3"/>
      </rPr>
      <t>VS</t>
    </r>
  </si>
  <si>
    <r>
      <t xml:space="preserve">　試合番号
</t>
    </r>
    <r>
      <rPr>
        <sz val="10"/>
        <rFont val="ＭＳ Ｐゴシック"/>
        <family val="3"/>
      </rPr>
      <t xml:space="preserve">  　</t>
    </r>
    <r>
      <rPr>
        <sz val="12"/>
        <rFont val="ＭＳ Ｐゴシック"/>
        <family val="3"/>
      </rPr>
      <t>Match N°</t>
    </r>
  </si>
  <si>
    <r>
      <t xml:space="preserve">　試合設定時間
</t>
    </r>
    <r>
      <rPr>
        <sz val="12"/>
        <rFont val="ＭＳ Ｐゴシック"/>
        <family val="3"/>
      </rPr>
      <t xml:space="preserve">   Time</t>
    </r>
  </si>
  <si>
    <r>
      <t>　開催日</t>
    </r>
    <r>
      <rPr>
        <sz val="12"/>
        <rFont val="ＭＳ Ｐゴシック"/>
        <family val="3"/>
      </rPr>
      <t xml:space="preserve">
   Date</t>
    </r>
  </si>
  <si>
    <r>
      <t xml:space="preserve">   氏　名 </t>
    </r>
    <r>
      <rPr>
        <sz val="14"/>
        <rFont val="ＭＳ Ｐゴシック"/>
        <family val="3"/>
      </rPr>
      <t xml:space="preserve"> </t>
    </r>
    <r>
      <rPr>
        <sz val="10"/>
        <rFont val="ＭＳ Ｐゴシック"/>
        <family val="3"/>
      </rPr>
      <t>Name of the player</t>
    </r>
  </si>
  <si>
    <r>
      <t xml:space="preserve">　　　リベロ選手 </t>
    </r>
    <r>
      <rPr>
        <sz val="16"/>
        <rFont val="ＭＳ Ｐゴシック"/>
        <family val="3"/>
      </rPr>
      <t xml:space="preserve">  </t>
    </r>
    <r>
      <rPr>
        <sz val="11"/>
        <rFont val="ＭＳ Ｐゴシック"/>
        <family val="3"/>
      </rPr>
      <t>Libero players(</t>
    </r>
    <r>
      <rPr>
        <sz val="11"/>
        <rFont val="ＭＳ Ｐゴシック"/>
        <family val="3"/>
      </rPr>
      <t>"</t>
    </r>
    <r>
      <rPr>
        <sz val="11"/>
        <rFont val="ＭＳ Ｐゴシック"/>
        <family val="3"/>
      </rPr>
      <t>L")</t>
    </r>
  </si>
  <si>
    <r>
      <t xml:space="preserve">得点
</t>
    </r>
    <r>
      <rPr>
        <sz val="12"/>
        <rFont val="ＭＳ Ｐゴシック"/>
        <family val="3"/>
      </rPr>
      <t>Points</t>
    </r>
  </si>
  <si>
    <r>
      <t>得点</t>
    </r>
    <r>
      <rPr>
        <sz val="11"/>
        <rFont val="ＭＳ Ｐゴシック"/>
        <family val="3"/>
      </rPr>
      <t xml:space="preserve">
Points</t>
    </r>
  </si>
  <si>
    <r>
      <t xml:space="preserve">    制　裁    </t>
    </r>
    <r>
      <rPr>
        <sz val="12"/>
        <rFont val="ＭＳ Ｐゴシック"/>
        <family val="3"/>
      </rPr>
      <t>Sanctions</t>
    </r>
  </si>
  <si>
    <r>
      <t xml:space="preserve">    不当な要求 </t>
    </r>
    <r>
      <rPr>
        <sz val="10"/>
        <rFont val="ＭＳ Ｐゴシック"/>
        <family val="3"/>
      </rPr>
      <t xml:space="preserve"> Improper request</t>
    </r>
  </si>
  <si>
    <r>
      <t xml:space="preserve">サービスの
チェック欄
</t>
    </r>
    <r>
      <rPr>
        <sz val="10"/>
        <rFont val="ＭＳ Ｐゴシック"/>
        <family val="3"/>
      </rPr>
      <t>Service rounds</t>
    </r>
  </si>
  <si>
    <r>
      <t xml:space="preserve">先発メンバー
</t>
    </r>
    <r>
      <rPr>
        <sz val="10"/>
        <rFont val="ＭＳ Ｐゴシック"/>
        <family val="3"/>
      </rPr>
      <t>N°of starting player</t>
    </r>
  </si>
  <si>
    <r>
      <t xml:space="preserve">番号
</t>
    </r>
    <r>
      <rPr>
        <sz val="10"/>
        <rFont val="ＭＳ Ｐゴシック"/>
        <family val="3"/>
      </rPr>
      <t>N°of player</t>
    </r>
  </si>
  <si>
    <r>
      <t xml:space="preserve">得  点
</t>
    </r>
    <r>
      <rPr>
        <sz val="10"/>
        <rFont val="ＭＳ Ｐゴシック"/>
        <family val="3"/>
      </rPr>
      <t>Score at change</t>
    </r>
  </si>
  <si>
    <r>
      <t xml:space="preserve">競技者
交  代
</t>
    </r>
    <r>
      <rPr>
        <sz val="10"/>
        <rFont val="ＭＳ Ｐゴシック"/>
        <family val="3"/>
      </rPr>
      <t xml:space="preserve">
Substitutes</t>
    </r>
  </si>
  <si>
    <r>
      <t xml:space="preserve">サービス順
</t>
    </r>
    <r>
      <rPr>
        <sz val="11"/>
        <rFont val="ＭＳ Ｐゴシック"/>
        <family val="3"/>
      </rPr>
      <t>Service order</t>
    </r>
  </si>
  <si>
    <r>
      <t xml:space="preserve">開始
</t>
    </r>
    <r>
      <rPr>
        <sz val="9"/>
        <rFont val="ＭＳ Ｐゴシック"/>
        <family val="3"/>
      </rPr>
      <t>Start time</t>
    </r>
  </si>
  <si>
    <r>
      <t xml:space="preserve">終了
</t>
    </r>
    <r>
      <rPr>
        <sz val="9"/>
        <rFont val="ＭＳ Ｐゴシック"/>
        <family val="3"/>
      </rPr>
      <t>End time</t>
    </r>
  </si>
  <si>
    <r>
      <t xml:space="preserve">チーム
</t>
    </r>
    <r>
      <rPr>
        <sz val="12"/>
        <rFont val="ＭＳ Ｐゴシック"/>
        <family val="3"/>
      </rPr>
      <t>Team</t>
    </r>
  </si>
  <si>
    <r>
      <t xml:space="preserve">チーム
</t>
    </r>
    <r>
      <rPr>
        <sz val="12"/>
        <rFont val="ＭＳ Ｐゴシック"/>
        <family val="3"/>
      </rPr>
      <t>Team　　　</t>
    </r>
  </si>
  <si>
    <t>　　　　　　　　N°…競技者番号
　　　　　　　　C   …監督
　　　　　　　　AC …コーチ</t>
  </si>
  <si>
    <t>A</t>
  </si>
  <si>
    <t>B</t>
  </si>
  <si>
    <r>
      <t xml:space="preserve">勝利チーム
</t>
    </r>
    <r>
      <rPr>
        <sz val="12"/>
        <rFont val="ＭＳ Ｐゴシック"/>
        <family val="3"/>
      </rPr>
      <t>Winner</t>
    </r>
  </si>
  <si>
    <t>チェンジコート</t>
  </si>
  <si>
    <t>1
2
3
4
5
6
7
8
9
10
11
12
13
14
15
16
17
18</t>
  </si>
  <si>
    <t>19
20
21
22
23
24
25
26
27
28
29
30
31
32
33
34
35
36</t>
  </si>
  <si>
    <t>37
38
39
40
41
42
43
44
45
46
47
48
49
50
51
52
53
54</t>
  </si>
  <si>
    <t>37
38
39
40
41
42
43
44
45
46
47
48
49
50
51
52
53
54</t>
  </si>
  <si>
    <t>A</t>
  </si>
  <si>
    <r>
      <t>キャプテン</t>
    </r>
    <r>
      <rPr>
        <sz val="16"/>
        <rFont val="ＭＳ Ｐゴシック"/>
        <family val="3"/>
      </rPr>
      <t xml:space="preserve">
</t>
    </r>
    <r>
      <rPr>
        <sz val="12"/>
        <rFont val="ＭＳ Ｐゴシック"/>
        <family val="3"/>
      </rPr>
      <t>Team Captains</t>
    </r>
  </si>
  <si>
    <r>
      <t xml:space="preserve">      </t>
    </r>
    <r>
      <rPr>
        <sz val="20"/>
        <rFont val="ＭＳ Ｐゴシック"/>
        <family val="3"/>
      </rPr>
      <t>【特記事項】</t>
    </r>
    <r>
      <rPr>
        <sz val="11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  Remarks</t>
    </r>
  </si>
  <si>
    <t>学校名を下に記入</t>
  </si>
  <si>
    <t>1
2
3
4
5
6
7
8
9
10
11
12
13</t>
  </si>
  <si>
    <t>2</t>
  </si>
  <si>
    <t>3</t>
  </si>
  <si>
    <t>4</t>
  </si>
  <si>
    <r>
      <t>チーム名</t>
    </r>
    <r>
      <rPr>
        <sz val="11"/>
        <rFont val="ＭＳ Ｐゴシック"/>
        <family val="3"/>
      </rPr>
      <t xml:space="preserve">
Team-name</t>
    </r>
  </si>
  <si>
    <r>
      <t xml:space="preserve"> 番号</t>
    </r>
    <r>
      <rPr>
        <sz val="9"/>
        <rFont val="ＭＳ Ｐゴシック"/>
        <family val="3"/>
      </rPr>
      <t>N°</t>
    </r>
  </si>
  <si>
    <r>
      <t>　チーム
　</t>
    </r>
    <r>
      <rPr>
        <sz val="12"/>
        <rFont val="ＭＳ Ｐゴシック"/>
        <family val="3"/>
      </rPr>
      <t>Team</t>
    </r>
  </si>
  <si>
    <t>ｱｼｽﾀﾝﾝﾄｽｺｱﾗｰ
Assistant scorer</t>
  </si>
  <si>
    <t>２ ：　　</t>
  </si>
  <si>
    <t>　　　　ｈ　　　　　　　min</t>
  </si>
  <si>
    <t>　　　　ｈ　　　　　　min</t>
  </si>
  <si>
    <t>　　　ｈ　　　　　　　min</t>
  </si>
  <si>
    <t>　試合開始時刻</t>
  </si>
  <si>
    <t>　試合終了時刻</t>
  </si>
  <si>
    <t>　所要時間</t>
  </si>
  <si>
    <t>チーム　B</t>
  </si>
  <si>
    <t>タイムアウト</t>
  </si>
  <si>
    <r>
      <t xml:space="preserve">    </t>
    </r>
    <r>
      <rPr>
        <sz val="18"/>
        <rFont val="ＭＳ Ｐゴシック"/>
        <family val="3"/>
      </rPr>
      <t xml:space="preserve">最　終　結　果 </t>
    </r>
    <r>
      <rPr>
        <sz val="12"/>
        <rFont val="ＭＳ Ｐゴシック"/>
        <family val="3"/>
      </rPr>
      <t xml:space="preserve">    Results</t>
    </r>
  </si>
  <si>
    <r>
      <t>勝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W)</t>
    </r>
  </si>
  <si>
    <t>コート交替時の点数
Points at change</t>
  </si>
  <si>
    <r>
      <t xml:space="preserve">チーム  
</t>
    </r>
    <r>
      <rPr>
        <sz val="11"/>
        <rFont val="ＭＳ Ｐゴシック"/>
        <family val="3"/>
      </rPr>
      <t>Team</t>
    </r>
    <r>
      <rPr>
        <sz val="11"/>
        <rFont val="ＭＳ Ｐゴシック"/>
        <family val="3"/>
      </rPr>
      <t xml:space="preserve">   　</t>
    </r>
  </si>
  <si>
    <r>
      <t xml:space="preserve"> チーム</t>
    </r>
    <r>
      <rPr>
        <sz val="11"/>
        <rFont val="ＭＳ Ｐゴシック"/>
        <family val="3"/>
      </rPr>
      <t xml:space="preserve">
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Team</t>
    </r>
  </si>
  <si>
    <r>
      <t>セット（時間）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Set (Duration)</t>
    </r>
  </si>
  <si>
    <t>9:00</t>
  </si>
  <si>
    <t>12:00</t>
  </si>
  <si>
    <t>13:00</t>
  </si>
  <si>
    <t>14:00</t>
  </si>
  <si>
    <t>R-3</t>
  </si>
  <si>
    <t>LINE-UP　SHEET</t>
  </si>
  <si>
    <r>
      <t>Team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チーム名</t>
    </r>
  </si>
  <si>
    <t>Ⅳ</t>
  </si>
  <si>
    <t>Ⅲ</t>
  </si>
  <si>
    <t>Ⅱ</t>
  </si>
  <si>
    <t>Ⅴ</t>
  </si>
  <si>
    <t>Ⅵ</t>
  </si>
  <si>
    <t>Ⅰ</t>
  </si>
  <si>
    <t>SERVICE</t>
  </si>
  <si>
    <t>LIBERO</t>
  </si>
  <si>
    <t>COACH　SIGNATURE</t>
  </si>
  <si>
    <t>監督サイン</t>
  </si>
  <si>
    <t>COACH　SIGNATURE</t>
  </si>
  <si>
    <t>PLAYERS</t>
  </si>
  <si>
    <t>PLAYERS</t>
  </si>
  <si>
    <t>COACH　SIGNATURE</t>
  </si>
  <si>
    <t>平泉</t>
  </si>
  <si>
    <t>SET</t>
  </si>
  <si>
    <t>R-3</t>
  </si>
  <si>
    <t>R-3</t>
  </si>
  <si>
    <t>LINE-UP　SHEET</t>
  </si>
  <si>
    <t>LINE-UP　SHEET</t>
  </si>
  <si>
    <t>SET</t>
  </si>
  <si>
    <t>R-3</t>
  </si>
  <si>
    <t>LINE-UP　SHEET</t>
  </si>
  <si>
    <t>Ⅳ</t>
  </si>
  <si>
    <t>Ⅲ</t>
  </si>
  <si>
    <t>Ⅱ</t>
  </si>
  <si>
    <t>Ⅴ</t>
  </si>
  <si>
    <t>Ⅵ</t>
  </si>
  <si>
    <t>Ⅰ</t>
  </si>
  <si>
    <t>SERVICE</t>
  </si>
  <si>
    <t>LIBERO</t>
  </si>
  <si>
    <t>COACH　SIGNATURE</t>
  </si>
  <si>
    <t>SET</t>
  </si>
  <si>
    <t>R-3</t>
  </si>
  <si>
    <t>LINE-UP　SHEET</t>
  </si>
  <si>
    <t>↑ここに学校番号を入力</t>
  </si>
  <si>
    <t>SET</t>
  </si>
  <si>
    <t>SET</t>
  </si>
  <si>
    <t>菊池　聡</t>
  </si>
  <si>
    <t>及川　　弥</t>
  </si>
  <si>
    <t>　　　　　　　　　</t>
  </si>
  <si>
    <t>　　　　　　　　　　　　　　　　　　</t>
  </si>
  <si>
    <r>
      <t>　　　　　　　　　　　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</rPr>
      <t>　　　　　　</t>
    </r>
  </si>
  <si>
    <t>　　　　　　　　　　　　</t>
  </si>
  <si>
    <t>SET</t>
  </si>
  <si>
    <t>R-3</t>
  </si>
  <si>
    <t>LINE-UP　SHEET</t>
  </si>
  <si>
    <t>Ⅳ</t>
  </si>
  <si>
    <t>Ⅲ</t>
  </si>
  <si>
    <t>Ⅱ</t>
  </si>
  <si>
    <t>Ⅴ</t>
  </si>
  <si>
    <t>Ⅵ</t>
  </si>
  <si>
    <t>Ⅰ</t>
  </si>
  <si>
    <t>SERVICE</t>
  </si>
  <si>
    <t>LIBERO</t>
  </si>
  <si>
    <t>COACH　SIGNATURE</t>
  </si>
  <si>
    <t>R-3</t>
  </si>
  <si>
    <t>LINE-UP　SHEET</t>
  </si>
  <si>
    <t>1</t>
  </si>
  <si>
    <t>　    http://www.iwate-volleyball.jp/</t>
  </si>
  <si>
    <t>岩手県中学校体育連盟　バレーボール専門部</t>
  </si>
  <si>
    <t>1</t>
  </si>
  <si>
    <t>10:30</t>
  </si>
  <si>
    <t>川村　正行</t>
  </si>
  <si>
    <t>遠藤　公夫</t>
  </si>
  <si>
    <t>菅原　俊一</t>
  </si>
  <si>
    <t>中野　徹也</t>
  </si>
  <si>
    <t>米田　寿</t>
  </si>
  <si>
    <t>安芸　哲雄</t>
  </si>
  <si>
    <t>紺野　美穂</t>
  </si>
  <si>
    <t>阿部　寿徳</t>
  </si>
  <si>
    <t>渡邊　仁</t>
  </si>
  <si>
    <t>齊藤　晧正</t>
  </si>
  <si>
    <t>佐々木伸一</t>
  </si>
  <si>
    <t>多田　直樹</t>
  </si>
  <si>
    <t>澤田　力</t>
  </si>
  <si>
    <t>佐藤　郁也</t>
  </si>
  <si>
    <t>佐藤　力也</t>
  </si>
  <si>
    <t>手島　瑞夫</t>
  </si>
  <si>
    <t>塩井　和幸</t>
  </si>
  <si>
    <t>秋沢　学</t>
  </si>
  <si>
    <t>渡辺　賢治</t>
  </si>
  <si>
    <t>小山　孝幸</t>
  </si>
  <si>
    <t>千田　剛</t>
  </si>
  <si>
    <t>堀籠　克博</t>
  </si>
  <si>
    <t>佐々木忠臣</t>
  </si>
  <si>
    <t>高橋義則</t>
  </si>
  <si>
    <t>家子　裕茂</t>
  </si>
  <si>
    <t>佐々木彰</t>
  </si>
  <si>
    <t>菊池　章雄</t>
  </si>
  <si>
    <t>中里　勝明</t>
  </si>
  <si>
    <t>佐藤　明子</t>
  </si>
  <si>
    <t>千葉喜四郎</t>
  </si>
  <si>
    <t>千田　亨</t>
  </si>
  <si>
    <t>遠藤　哲哉</t>
  </si>
  <si>
    <t>昆　直明</t>
  </si>
  <si>
    <t>北田　善吾</t>
  </si>
  <si>
    <t>小野寺悦朗</t>
  </si>
  <si>
    <t>佐々木良子</t>
  </si>
  <si>
    <t>前田　崇</t>
  </si>
  <si>
    <t>阿部　進</t>
  </si>
  <si>
    <t>1</t>
  </si>
  <si>
    <t>1</t>
  </si>
  <si>
    <t>5</t>
  </si>
  <si>
    <t>6</t>
  </si>
  <si>
    <t>11:00</t>
  </si>
  <si>
    <t>北陵</t>
  </si>
  <si>
    <t>久慈</t>
  </si>
  <si>
    <t>釜石</t>
  </si>
  <si>
    <t>宮古第二</t>
  </si>
  <si>
    <t>見前南</t>
  </si>
  <si>
    <t>金ヶ崎</t>
  </si>
  <si>
    <t>江刺第一</t>
  </si>
  <si>
    <t>千厩</t>
  </si>
  <si>
    <t>花巻</t>
  </si>
  <si>
    <t>舞川</t>
  </si>
  <si>
    <t>北上</t>
  </si>
  <si>
    <t>岩大附属</t>
  </si>
  <si>
    <t>飯岡</t>
  </si>
  <si>
    <t>上野</t>
  </si>
  <si>
    <t>東水沢</t>
  </si>
  <si>
    <t>水沢南</t>
  </si>
  <si>
    <t>滝沢</t>
  </si>
  <si>
    <t>11:30</t>
  </si>
  <si>
    <t>12:30</t>
  </si>
  <si>
    <t>13:30</t>
  </si>
  <si>
    <t>10:00</t>
  </si>
  <si>
    <t>大迫</t>
  </si>
  <si>
    <t>九戸</t>
  </si>
  <si>
    <t>和賀西</t>
  </si>
  <si>
    <t>和賀東</t>
  </si>
  <si>
    <t>下橋</t>
  </si>
  <si>
    <t>遠野東</t>
  </si>
  <si>
    <t>大船渡第一</t>
  </si>
  <si>
    <t>水沢</t>
  </si>
  <si>
    <t>矢巾北</t>
  </si>
  <si>
    <t>宮野目</t>
  </si>
  <si>
    <t>A</t>
  </si>
  <si>
    <t>E</t>
  </si>
  <si>
    <t>　</t>
  </si>
  <si>
    <t>及川　晃弘</t>
  </si>
  <si>
    <t>高橋　正泰</t>
  </si>
  <si>
    <t>　</t>
  </si>
  <si>
    <t>C</t>
  </si>
  <si>
    <t>11:15</t>
  </si>
  <si>
    <t>12:15</t>
  </si>
  <si>
    <t>岩渕　陽</t>
  </si>
  <si>
    <t>女鹿口　孝</t>
  </si>
  <si>
    <t>3</t>
  </si>
  <si>
    <t>岩手県○○市</t>
  </si>
  <si>
    <t>１</t>
  </si>
  <si>
    <t>岩手体育館</t>
  </si>
  <si>
    <t>平成27年度　第1回岩手県中学校○○大会</t>
  </si>
  <si>
    <t xml:space="preserve"> </t>
  </si>
  <si>
    <t>masaru</t>
  </si>
  <si>
    <t>ono.h</t>
  </si>
  <si>
    <t>K</t>
  </si>
  <si>
    <t>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</si>
</sst>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3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32"/>
      <name val="ＭＳ Ｐゴシック"/>
      <family val="3"/>
    </font>
    <font>
      <sz val="28"/>
      <name val="ＭＳ Ｐゴシック"/>
      <family val="3"/>
    </font>
    <font>
      <sz val="3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Courier New CYR"/>
      <family val="3"/>
    </font>
    <font>
      <sz val="14"/>
      <name val="Courier New CYR"/>
      <family val="3"/>
    </font>
    <font>
      <sz val="45"/>
      <name val="ＭＳ 明朝"/>
      <family val="1"/>
    </font>
    <font>
      <sz val="22"/>
      <name val="HG丸ｺﾞｼｯｸM-PRO"/>
      <family val="3"/>
    </font>
    <font>
      <sz val="24"/>
      <name val="ＭＳ Ｐ明朝"/>
      <family val="1"/>
    </font>
    <font>
      <sz val="40"/>
      <name val="ＭＳ Ｐゴシック"/>
      <family val="3"/>
    </font>
    <font>
      <sz val="52"/>
      <name val="ＭＳ Ｐゴシック"/>
      <family val="3"/>
    </font>
    <font>
      <sz val="26"/>
      <name val="ＤＨＰ平成明朝体W7"/>
      <family val="1"/>
    </font>
    <font>
      <sz val="16"/>
      <color indexed="10"/>
      <name val="ＭＳ Ｐゴシック"/>
      <family val="3"/>
    </font>
    <font>
      <b/>
      <i/>
      <sz val="16"/>
      <color indexed="10"/>
      <name val="ＭＳ Ｐゴシック"/>
      <family val="3"/>
    </font>
    <font>
      <sz val="14"/>
      <name val="HGS創英角ｺﾞｼｯｸUB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i/>
      <sz val="16"/>
      <name val="ＭＳ Ｐゴシック"/>
      <family val="3"/>
    </font>
    <font>
      <sz val="10"/>
      <name val="Courier New CYR"/>
      <family val="3"/>
    </font>
    <font>
      <sz val="8"/>
      <name val="ＭＳ Ｐゴシック"/>
      <family val="3"/>
    </font>
    <font>
      <sz val="10.4"/>
      <name val="Courier New CYR"/>
      <family val="3"/>
    </font>
    <font>
      <sz val="10.5"/>
      <name val="Courier New CYR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b/>
      <sz val="16"/>
      <name val="ＭＳ Ｐゴシック"/>
      <family val="3"/>
    </font>
    <font>
      <sz val="16"/>
      <name val="ＭＳ ＰＲゴシック"/>
      <family val="3"/>
    </font>
    <font>
      <sz val="8.5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20"/>
      <color indexed="52"/>
      <name val="ＭＳ Ｐゴシック"/>
      <family val="3"/>
    </font>
    <font>
      <b/>
      <sz val="20"/>
      <color indexed="14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20"/>
      <color indexed="15"/>
      <name val="ＭＳ Ｐゴシック"/>
      <family val="3"/>
    </font>
    <font>
      <sz val="24"/>
      <color indexed="10"/>
      <name val="ＭＳ Ｐゴシック"/>
      <family val="3"/>
    </font>
    <font>
      <sz val="24"/>
      <color indexed="15"/>
      <name val="ＭＳ Ｐゴシック"/>
      <family val="3"/>
    </font>
    <font>
      <i/>
      <sz val="24"/>
      <color indexed="51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dash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thin"/>
    </border>
    <border>
      <left>
        <color indexed="63"/>
      </left>
      <right>
        <color indexed="63"/>
      </right>
      <top style="thin"/>
      <bottom style="dashed">
        <color indexed="2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88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  <protection locked="0"/>
    </xf>
    <xf numFmtId="49" fontId="16" fillId="0" borderId="11" xfId="0" applyNumberFormat="1" applyFon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28" fillId="0" borderId="12" xfId="0" applyNumberFormat="1" applyFon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31" fontId="1" fillId="0" borderId="12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31" fontId="0" fillId="0" borderId="0" xfId="0" applyNumberFormat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49" fontId="0" fillId="34" borderId="12" xfId="0" applyNumberFormat="1" applyFill="1" applyBorder="1" applyAlignment="1">
      <alignment horizontal="center" vertical="center" shrinkToFit="1"/>
    </xf>
    <xf numFmtId="49" fontId="0" fillId="35" borderId="12" xfId="0" applyNumberFormat="1" applyFill="1" applyBorder="1" applyAlignment="1">
      <alignment horizontal="center" vertical="center" shrinkToFit="1"/>
    </xf>
    <xf numFmtId="0" fontId="4" fillId="34" borderId="12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31" fontId="1" fillId="0" borderId="13" xfId="0" applyNumberFormat="1" applyFont="1" applyFill="1" applyBorder="1" applyAlignment="1">
      <alignment horizontal="center" vertical="center" shrinkToFit="1"/>
    </xf>
    <xf numFmtId="0" fontId="4" fillId="34" borderId="13" xfId="0" applyNumberFormat="1" applyFont="1" applyFill="1" applyBorder="1" applyAlignment="1">
      <alignment horizontal="center" vertical="center" shrinkToFit="1"/>
    </xf>
    <xf numFmtId="49" fontId="0" fillId="0" borderId="14" xfId="0" applyNumberFormat="1" applyFill="1" applyBorder="1" applyAlignment="1">
      <alignment horizontal="center" vertical="center" shrinkToFit="1"/>
    </xf>
    <xf numFmtId="49" fontId="0" fillId="34" borderId="14" xfId="0" applyNumberFormat="1" applyFill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0" fontId="4" fillId="34" borderId="14" xfId="0" applyNumberFormat="1" applyFont="1" applyFill="1" applyBorder="1" applyAlignment="1">
      <alignment horizontal="center" vertical="center" shrinkToFit="1"/>
    </xf>
    <xf numFmtId="31" fontId="1" fillId="0" borderId="15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shrinkToFit="1"/>
    </xf>
    <xf numFmtId="0" fontId="4" fillId="34" borderId="15" xfId="0" applyNumberFormat="1" applyFont="1" applyFill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 wrapText="1" shrinkToFit="1"/>
    </xf>
    <xf numFmtId="49" fontId="31" fillId="36" borderId="20" xfId="0" applyNumberFormat="1" applyFont="1" applyFill="1" applyBorder="1" applyAlignment="1">
      <alignment horizontal="center" vertical="center" shrinkToFit="1"/>
    </xf>
    <xf numFmtId="49" fontId="31" fillId="36" borderId="18" xfId="0" applyNumberFormat="1" applyFont="1" applyFill="1" applyBorder="1" applyAlignment="1">
      <alignment horizontal="center" vertical="center" shrinkToFit="1"/>
    </xf>
    <xf numFmtId="49" fontId="31" fillId="36" borderId="19" xfId="0" applyNumberFormat="1" applyFont="1" applyFill="1" applyBorder="1" applyAlignment="1">
      <alignment horizontal="center" vertical="center" shrinkToFit="1"/>
    </xf>
    <xf numFmtId="49" fontId="2" fillId="36" borderId="21" xfId="0" applyNumberFormat="1" applyFont="1" applyFill="1" applyBorder="1" applyAlignment="1">
      <alignment horizontal="center" vertical="center" shrinkToFit="1"/>
    </xf>
    <xf numFmtId="49" fontId="2" fillId="36" borderId="20" xfId="0" applyNumberFormat="1" applyFont="1" applyFill="1" applyBorder="1" applyAlignment="1">
      <alignment horizontal="center" vertical="center" shrinkToFit="1"/>
    </xf>
    <xf numFmtId="49" fontId="2" fillId="36" borderId="18" xfId="0" applyNumberFormat="1" applyFont="1" applyFill="1" applyBorder="1" applyAlignment="1">
      <alignment horizontal="center" vertical="center" shrinkToFit="1"/>
    </xf>
    <xf numFmtId="49" fontId="2" fillId="36" borderId="19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49" fontId="31" fillId="36" borderId="22" xfId="0" applyNumberFormat="1" applyFon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19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1" fontId="1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top"/>
    </xf>
    <xf numFmtId="0" fontId="2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 shrinkToFit="1"/>
    </xf>
    <xf numFmtId="0" fontId="20" fillId="0" borderId="17" xfId="0" applyFont="1" applyFill="1" applyBorder="1" applyAlignment="1">
      <alignment horizontal="left" vertical="center" shrinkToFit="1"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shrinkToFit="1"/>
    </xf>
    <xf numFmtId="0" fontId="8" fillId="0" borderId="29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30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>
      <alignment horizontal="left" vertical="center" shrinkToFit="1"/>
    </xf>
    <xf numFmtId="49" fontId="8" fillId="0" borderId="24" xfId="0" applyNumberFormat="1" applyFont="1" applyFill="1" applyBorder="1" applyAlignment="1">
      <alignment horizontal="left" vertical="center" shrinkToFit="1"/>
    </xf>
    <xf numFmtId="49" fontId="8" fillId="0" borderId="29" xfId="0" applyNumberFormat="1" applyFont="1" applyFill="1" applyBorder="1" applyAlignment="1">
      <alignment horizontal="left" vertical="center" shrinkToFit="1"/>
    </xf>
    <xf numFmtId="49" fontId="8" fillId="0" borderId="23" xfId="0" applyNumberFormat="1" applyFont="1" applyFill="1" applyBorder="1" applyAlignment="1">
      <alignment horizontal="left" vertical="center" shrinkToFit="1"/>
    </xf>
    <xf numFmtId="49" fontId="8" fillId="0" borderId="31" xfId="0" applyNumberFormat="1" applyFont="1" applyFill="1" applyBorder="1" applyAlignment="1">
      <alignment horizontal="left" vertical="center" shrinkToFit="1"/>
    </xf>
    <xf numFmtId="0" fontId="0" fillId="0" borderId="24" xfId="0" applyFill="1" applyBorder="1" applyAlignment="1">
      <alignment/>
    </xf>
    <xf numFmtId="0" fontId="2" fillId="0" borderId="32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0" xfId="0" applyFont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37" borderId="34" xfId="0" applyFont="1" applyFill="1" applyBorder="1" applyAlignment="1">
      <alignment/>
    </xf>
    <xf numFmtId="0" fontId="0" fillId="37" borderId="36" xfId="0" applyFont="1" applyFill="1" applyBorder="1" applyAlignment="1">
      <alignment/>
    </xf>
    <xf numFmtId="0" fontId="0" fillId="36" borderId="34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37" borderId="37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0" fillId="0" borderId="3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35" xfId="0" applyFont="1" applyBorder="1" applyAlignment="1">
      <alignment/>
    </xf>
    <xf numFmtId="0" fontId="42" fillId="0" borderId="34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36" xfId="0" applyFont="1" applyBorder="1" applyAlignment="1">
      <alignment/>
    </xf>
    <xf numFmtId="0" fontId="46" fillId="0" borderId="0" xfId="0" applyFont="1" applyAlignment="1">
      <alignment horizontal="justify"/>
    </xf>
    <xf numFmtId="49" fontId="27" fillId="33" borderId="42" xfId="0" applyNumberFormat="1" applyFont="1" applyFill="1" applyBorder="1" applyAlignment="1">
      <alignment horizontal="center" vertical="center" shrinkToFit="1"/>
    </xf>
    <xf numFmtId="49" fontId="27" fillId="33" borderId="43" xfId="0" applyNumberFormat="1" applyFont="1" applyFill="1" applyBorder="1" applyAlignment="1">
      <alignment horizontal="center" vertical="center" shrinkToFi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51" fillId="0" borderId="0" xfId="0" applyFont="1" applyFill="1" applyBorder="1" applyAlignment="1">
      <alignment horizontal="right" vertical="center" shrinkToFit="1"/>
    </xf>
    <xf numFmtId="0" fontId="4" fillId="33" borderId="14" xfId="0" applyNumberFormat="1" applyFont="1" applyFill="1" applyBorder="1" applyAlignment="1">
      <alignment horizontal="center" vertical="center" shrinkToFit="1"/>
    </xf>
    <xf numFmtId="0" fontId="4" fillId="33" borderId="12" xfId="0" applyNumberFormat="1" applyFont="1" applyFill="1" applyBorder="1" applyAlignment="1">
      <alignment horizontal="center" vertical="center" shrinkToFit="1"/>
    </xf>
    <xf numFmtId="0" fontId="4" fillId="38" borderId="12" xfId="0" applyNumberFormat="1" applyFont="1" applyFill="1" applyBorder="1" applyAlignment="1">
      <alignment horizontal="center" vertical="center" shrinkToFit="1"/>
    </xf>
    <xf numFmtId="0" fontId="4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49" fontId="4" fillId="39" borderId="28" xfId="0" applyNumberFormat="1" applyFont="1" applyFill="1" applyBorder="1" applyAlignment="1">
      <alignment horizontal="center" vertical="top" textRotation="255"/>
    </xf>
    <xf numFmtId="49" fontId="4" fillId="39" borderId="51" xfId="0" applyNumberFormat="1" applyFont="1" applyFill="1" applyBorder="1" applyAlignment="1">
      <alignment horizontal="center" vertical="top" textRotation="255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0" fillId="39" borderId="0" xfId="0" applyNumberFormat="1" applyFill="1" applyBorder="1" applyAlignment="1">
      <alignment horizontal="center" vertical="top" textRotation="255"/>
    </xf>
    <xf numFmtId="49" fontId="27" fillId="38" borderId="42" xfId="0" applyNumberFormat="1" applyFont="1" applyFill="1" applyBorder="1" applyAlignment="1">
      <alignment horizontal="center" vertical="center" shrinkToFit="1"/>
    </xf>
    <xf numFmtId="49" fontId="26" fillId="40" borderId="18" xfId="0" applyNumberFormat="1" applyFont="1" applyFill="1" applyBorder="1" applyAlignment="1">
      <alignment horizontal="center" vertical="center" shrinkToFit="1"/>
    </xf>
    <xf numFmtId="49" fontId="26" fillId="38" borderId="52" xfId="0" applyNumberFormat="1" applyFont="1" applyFill="1" applyBorder="1" applyAlignment="1">
      <alignment horizontal="center" vertical="center" shrinkToFit="1"/>
    </xf>
    <xf numFmtId="49" fontId="27" fillId="33" borderId="53" xfId="0" applyNumberFormat="1" applyFon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49" fontId="0" fillId="34" borderId="11" xfId="0" applyNumberFormat="1" applyFill="1" applyBorder="1" applyAlignment="1">
      <alignment horizontal="center" vertical="center" shrinkToFit="1"/>
    </xf>
    <xf numFmtId="49" fontId="26" fillId="40" borderId="22" xfId="0" applyNumberFormat="1" applyFont="1" applyFill="1" applyBorder="1" applyAlignment="1">
      <alignment horizontal="center" vertical="center" shrinkToFit="1"/>
    </xf>
    <xf numFmtId="49" fontId="27" fillId="38" borderId="43" xfId="0" applyNumberFormat="1" applyFont="1" applyFill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49" fontId="0" fillId="0" borderId="54" xfId="0" applyNumberFormat="1" applyFill="1" applyBorder="1" applyAlignment="1">
      <alignment horizontal="center" vertical="center" shrinkToFit="1"/>
    </xf>
    <xf numFmtId="49" fontId="0" fillId="0" borderId="55" xfId="0" applyNumberFormat="1" applyFill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 shrinkToFit="1"/>
    </xf>
    <xf numFmtId="49" fontId="0" fillId="0" borderId="56" xfId="0" applyNumberFormat="1" applyBorder="1" applyAlignment="1">
      <alignment horizontal="center" vertical="center" shrinkToFit="1"/>
    </xf>
    <xf numFmtId="49" fontId="2" fillId="39" borderId="28" xfId="0" applyNumberFormat="1" applyFont="1" applyFill="1" applyBorder="1" applyAlignment="1">
      <alignment horizontal="center" vertical="center" textRotation="255"/>
    </xf>
    <xf numFmtId="0" fontId="0" fillId="0" borderId="0" xfId="0" applyNumberFormat="1" applyFill="1" applyBorder="1" applyAlignment="1">
      <alignment horizontal="center" vertical="center"/>
    </xf>
    <xf numFmtId="0" fontId="4" fillId="38" borderId="13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31" fontId="17" fillId="0" borderId="12" xfId="0" applyNumberFormat="1" applyFont="1" applyFill="1" applyBorder="1" applyAlignment="1">
      <alignment horizontal="right" vertical="center" shrinkToFit="1"/>
    </xf>
    <xf numFmtId="49" fontId="28" fillId="6" borderId="12" xfId="0" applyNumberFormat="1" applyFont="1" applyFill="1" applyBorder="1" applyAlignment="1">
      <alignment horizontal="center" vertical="center" shrinkToFit="1"/>
    </xf>
    <xf numFmtId="49" fontId="0" fillId="6" borderId="12" xfId="0" applyNumberFormat="1" applyFill="1" applyBorder="1" applyAlignment="1">
      <alignment horizontal="center" vertical="center" shrinkToFit="1"/>
    </xf>
    <xf numFmtId="49" fontId="0" fillId="6" borderId="11" xfId="0" applyNumberFormat="1" applyFill="1" applyBorder="1" applyAlignment="1">
      <alignment horizontal="center" vertical="center" shrinkToFit="1"/>
    </xf>
    <xf numFmtId="49" fontId="0" fillId="6" borderId="14" xfId="0" applyNumberFormat="1" applyFill="1" applyBorder="1" applyAlignment="1">
      <alignment horizontal="center" vertical="center" shrinkToFit="1"/>
    </xf>
    <xf numFmtId="49" fontId="0" fillId="6" borderId="15" xfId="0" applyNumberFormat="1" applyFill="1" applyBorder="1" applyAlignment="1">
      <alignment horizontal="center" vertical="center" shrinkToFit="1"/>
    </xf>
    <xf numFmtId="49" fontId="0" fillId="6" borderId="13" xfId="0" applyNumberFormat="1" applyFill="1" applyBorder="1" applyAlignment="1">
      <alignment horizontal="center" vertical="center" shrinkToFit="1"/>
    </xf>
    <xf numFmtId="49" fontId="28" fillId="6" borderId="15" xfId="0" applyNumberFormat="1" applyFont="1" applyFill="1" applyBorder="1" applyAlignment="1">
      <alignment horizontal="center" vertical="center" shrinkToFi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56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justify" wrapText="1"/>
    </xf>
    <xf numFmtId="0" fontId="32" fillId="0" borderId="58" xfId="0" applyFont="1" applyFill="1" applyBorder="1" applyAlignment="1">
      <alignment horizontal="center" vertical="justify" wrapText="1"/>
    </xf>
    <xf numFmtId="0" fontId="32" fillId="0" borderId="27" xfId="0" applyFont="1" applyFill="1" applyBorder="1" applyAlignment="1">
      <alignment horizontal="center" vertical="justify" wrapText="1"/>
    </xf>
    <xf numFmtId="0" fontId="32" fillId="0" borderId="30" xfId="0" applyFont="1" applyFill="1" applyBorder="1" applyAlignment="1">
      <alignment horizontal="center" vertical="justify" wrapText="1"/>
    </xf>
    <xf numFmtId="0" fontId="32" fillId="0" borderId="59" xfId="0" applyFont="1" applyFill="1" applyBorder="1" applyAlignment="1">
      <alignment horizontal="center" vertical="justify" wrapText="1"/>
    </xf>
    <xf numFmtId="0" fontId="32" fillId="0" borderId="31" xfId="0" applyFont="1" applyFill="1" applyBorder="1" applyAlignment="1">
      <alignment horizontal="center" vertical="justify" wrapText="1"/>
    </xf>
    <xf numFmtId="0" fontId="6" fillId="0" borderId="5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justify" wrapText="1"/>
    </xf>
    <xf numFmtId="0" fontId="32" fillId="0" borderId="26" xfId="0" applyFont="1" applyFill="1" applyBorder="1" applyAlignment="1">
      <alignment horizontal="center" vertical="justify" wrapText="1"/>
    </xf>
    <xf numFmtId="0" fontId="32" fillId="0" borderId="36" xfId="0" applyFont="1" applyFill="1" applyBorder="1" applyAlignment="1">
      <alignment horizontal="center" vertical="justify" wrapText="1"/>
    </xf>
    <xf numFmtId="0" fontId="32" fillId="0" borderId="28" xfId="0" applyFont="1" applyFill="1" applyBorder="1" applyAlignment="1">
      <alignment horizontal="center" vertical="justify" wrapText="1"/>
    </xf>
    <xf numFmtId="0" fontId="32" fillId="0" borderId="37" xfId="0" applyFont="1" applyFill="1" applyBorder="1" applyAlignment="1">
      <alignment horizontal="center" vertical="justify" wrapText="1"/>
    </xf>
    <xf numFmtId="0" fontId="32" fillId="0" borderId="33" xfId="0" applyFont="1" applyFill="1" applyBorder="1" applyAlignment="1">
      <alignment horizontal="center" vertical="justify" wrapText="1"/>
    </xf>
    <xf numFmtId="0" fontId="4" fillId="0" borderId="24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top"/>
    </xf>
    <xf numFmtId="0" fontId="6" fillId="0" borderId="5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4" fillId="0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31" fontId="6" fillId="0" borderId="24" xfId="0" applyNumberFormat="1" applyFont="1" applyFill="1" applyBorder="1" applyAlignment="1">
      <alignment horizontal="center" vertical="center"/>
    </xf>
    <xf numFmtId="31" fontId="6" fillId="0" borderId="29" xfId="0" applyNumberFormat="1" applyFont="1" applyFill="1" applyBorder="1" applyAlignment="1">
      <alignment horizontal="center" vertical="center"/>
    </xf>
    <xf numFmtId="31" fontId="6" fillId="0" borderId="23" xfId="0" applyNumberFormat="1" applyFont="1" applyFill="1" applyBorder="1" applyAlignment="1">
      <alignment horizontal="center" vertical="center"/>
    </xf>
    <xf numFmtId="31" fontId="6" fillId="0" borderId="31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distributed"/>
    </xf>
    <xf numFmtId="0" fontId="5" fillId="0" borderId="55" xfId="0" applyFont="1" applyFill="1" applyBorder="1" applyAlignment="1">
      <alignment horizontal="center" vertical="distributed"/>
    </xf>
    <xf numFmtId="0" fontId="33" fillId="0" borderId="17" xfId="0" applyFont="1" applyFill="1" applyBorder="1" applyAlignment="1">
      <alignment horizontal="center" vertical="top"/>
    </xf>
    <xf numFmtId="0" fontId="33" fillId="0" borderId="26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33" fillId="0" borderId="28" xfId="0" applyFont="1" applyFill="1" applyBorder="1" applyAlignment="1">
      <alignment horizontal="center" vertical="top"/>
    </xf>
    <xf numFmtId="0" fontId="33" fillId="0" borderId="23" xfId="0" applyFont="1" applyFill="1" applyBorder="1" applyAlignment="1">
      <alignment horizontal="center" vertical="top"/>
    </xf>
    <xf numFmtId="0" fontId="33" fillId="0" borderId="33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top"/>
    </xf>
    <xf numFmtId="0" fontId="33" fillId="0" borderId="27" xfId="0" applyFont="1" applyFill="1" applyBorder="1" applyAlignment="1">
      <alignment horizontal="center" vertical="top"/>
    </xf>
    <xf numFmtId="0" fontId="33" fillId="0" borderId="59" xfId="0" applyFont="1" applyFill="1" applyBorder="1" applyAlignment="1">
      <alignment horizontal="center" vertical="top"/>
    </xf>
    <xf numFmtId="0" fontId="2" fillId="0" borderId="67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/>
    </xf>
    <xf numFmtId="0" fontId="11" fillId="0" borderId="55" xfId="0" applyFont="1" applyFill="1" applyBorder="1" applyAlignment="1">
      <alignment horizontal="left" vertical="top"/>
    </xf>
    <xf numFmtId="0" fontId="11" fillId="0" borderId="67" xfId="0" applyFont="1" applyFill="1" applyBorder="1" applyAlignment="1">
      <alignment horizontal="left" vertical="top"/>
    </xf>
    <xf numFmtId="0" fontId="11" fillId="0" borderId="68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/>
    </xf>
    <xf numFmtId="0" fontId="11" fillId="0" borderId="56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/>
    </xf>
    <xf numFmtId="0" fontId="5" fillId="0" borderId="72" xfId="0" applyFont="1" applyFill="1" applyBorder="1" applyAlignment="1">
      <alignment horizontal="center" vertical="distributed"/>
    </xf>
    <xf numFmtId="0" fontId="18" fillId="0" borderId="18" xfId="0" applyFont="1" applyFill="1" applyBorder="1" applyAlignment="1">
      <alignment horizontal="center" vertical="justify" wrapText="1"/>
    </xf>
    <xf numFmtId="0" fontId="18" fillId="0" borderId="12" xfId="0" applyFont="1" applyFill="1" applyBorder="1" applyAlignment="1">
      <alignment horizontal="center" vertical="justify" wrapText="1"/>
    </xf>
    <xf numFmtId="0" fontId="18" fillId="0" borderId="73" xfId="0" applyFont="1" applyFill="1" applyBorder="1" applyAlignment="1">
      <alignment horizontal="center" vertical="justify" wrapText="1"/>
    </xf>
    <xf numFmtId="0" fontId="18" fillId="0" borderId="11" xfId="0" applyFont="1" applyFill="1" applyBorder="1" applyAlignment="1">
      <alignment horizontal="center" vertical="justify" wrapText="1"/>
    </xf>
    <xf numFmtId="0" fontId="4" fillId="0" borderId="1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distributed" wrapText="1"/>
    </xf>
    <xf numFmtId="0" fontId="34" fillId="0" borderId="17" xfId="0" applyFont="1" applyFill="1" applyBorder="1" applyAlignment="1">
      <alignment horizontal="center" vertical="distributed" wrapText="1"/>
    </xf>
    <xf numFmtId="0" fontId="34" fillId="0" borderId="26" xfId="0" applyFont="1" applyFill="1" applyBorder="1" applyAlignment="1">
      <alignment horizontal="center" vertical="distributed" wrapText="1"/>
    </xf>
    <xf numFmtId="0" fontId="34" fillId="0" borderId="27" xfId="0" applyFont="1" applyFill="1" applyBorder="1" applyAlignment="1">
      <alignment horizontal="center" vertical="distributed" wrapText="1"/>
    </xf>
    <xf numFmtId="0" fontId="34" fillId="0" borderId="0" xfId="0" applyFont="1" applyFill="1" applyBorder="1" applyAlignment="1">
      <alignment horizontal="center" vertical="distributed" wrapText="1"/>
    </xf>
    <xf numFmtId="0" fontId="34" fillId="0" borderId="28" xfId="0" applyFont="1" applyFill="1" applyBorder="1" applyAlignment="1">
      <alignment horizontal="center" vertical="distributed" wrapText="1"/>
    </xf>
    <xf numFmtId="0" fontId="34" fillId="0" borderId="59" xfId="0" applyFont="1" applyFill="1" applyBorder="1" applyAlignment="1">
      <alignment horizontal="center" vertical="distributed" wrapText="1"/>
    </xf>
    <xf numFmtId="0" fontId="34" fillId="0" borderId="23" xfId="0" applyFont="1" applyFill="1" applyBorder="1" applyAlignment="1">
      <alignment horizontal="center" vertical="distributed" wrapText="1"/>
    </xf>
    <xf numFmtId="0" fontId="34" fillId="0" borderId="33" xfId="0" applyFont="1" applyFill="1" applyBorder="1" applyAlignment="1">
      <alignment horizontal="center" vertical="distributed" wrapText="1"/>
    </xf>
    <xf numFmtId="0" fontId="4" fillId="0" borderId="7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right" vertical="top"/>
    </xf>
    <xf numFmtId="0" fontId="4" fillId="0" borderId="71" xfId="0" applyFont="1" applyFill="1" applyBorder="1" applyAlignment="1">
      <alignment horizontal="right" vertical="top"/>
    </xf>
    <xf numFmtId="0" fontId="4" fillId="0" borderId="77" xfId="0" applyFont="1" applyFill="1" applyBorder="1" applyAlignment="1">
      <alignment horizontal="right" vertical="top"/>
    </xf>
    <xf numFmtId="0" fontId="6" fillId="0" borderId="53" xfId="0" applyFont="1" applyFill="1" applyBorder="1" applyAlignment="1">
      <alignment horizontal="center" vertical="justify" wrapText="1"/>
    </xf>
    <xf numFmtId="0" fontId="6" fillId="0" borderId="24" xfId="0" applyFont="1" applyFill="1" applyBorder="1" applyAlignment="1">
      <alignment horizontal="center" vertical="justify" wrapText="1"/>
    </xf>
    <xf numFmtId="0" fontId="6" fillId="0" borderId="32" xfId="0" applyFont="1" applyFill="1" applyBorder="1" applyAlignment="1">
      <alignment horizontal="center" vertical="justify" wrapText="1"/>
    </xf>
    <xf numFmtId="0" fontId="6" fillId="0" borderId="27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28" xfId="0" applyFont="1" applyFill="1" applyBorder="1" applyAlignment="1">
      <alignment horizontal="center" vertical="justify" wrapText="1"/>
    </xf>
    <xf numFmtId="0" fontId="6" fillId="0" borderId="59" xfId="0" applyFont="1" applyFill="1" applyBorder="1" applyAlignment="1">
      <alignment horizontal="center" vertical="justify" wrapText="1"/>
    </xf>
    <xf numFmtId="0" fontId="6" fillId="0" borderId="23" xfId="0" applyFont="1" applyFill="1" applyBorder="1" applyAlignment="1">
      <alignment horizontal="center" vertical="justify" wrapText="1"/>
    </xf>
    <xf numFmtId="0" fontId="6" fillId="0" borderId="33" xfId="0" applyFont="1" applyFill="1" applyBorder="1" applyAlignment="1">
      <alignment horizontal="center" vertical="justify" wrapText="1"/>
    </xf>
    <xf numFmtId="0" fontId="4" fillId="0" borderId="76" xfId="0" applyFont="1" applyFill="1" applyBorder="1" applyAlignment="1">
      <alignment horizontal="right" vertical="top"/>
    </xf>
    <xf numFmtId="0" fontId="4" fillId="0" borderId="78" xfId="0" applyFont="1" applyFill="1" applyBorder="1" applyAlignment="1">
      <alignment horizontal="right" vertical="top"/>
    </xf>
    <xf numFmtId="0" fontId="6" fillId="0" borderId="52" xfId="0" applyFont="1" applyFill="1" applyBorder="1" applyAlignment="1">
      <alignment horizontal="center" vertical="justify" wrapText="1"/>
    </xf>
    <xf numFmtId="0" fontId="6" fillId="0" borderId="16" xfId="0" applyFont="1" applyFill="1" applyBorder="1" applyAlignment="1">
      <alignment horizontal="center" vertical="justify" wrapText="1"/>
    </xf>
    <xf numFmtId="0" fontId="6" fillId="0" borderId="51" xfId="0" applyFont="1" applyFill="1" applyBorder="1" applyAlignment="1">
      <alignment horizontal="center" vertical="justify" wrapText="1"/>
    </xf>
    <xf numFmtId="0" fontId="0" fillId="0" borderId="55" xfId="0" applyFill="1" applyBorder="1" applyAlignment="1">
      <alignment horizontal="center"/>
    </xf>
    <xf numFmtId="0" fontId="6" fillId="0" borderId="5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27" xfId="0" applyFont="1" applyFill="1" applyBorder="1" applyAlignment="1">
      <alignment horizontal="center" vertical="center" textRotation="255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52" xfId="0" applyFont="1" applyFill="1" applyBorder="1" applyAlignment="1">
      <alignment horizontal="center" vertical="center" textRotation="255" wrapText="1"/>
    </xf>
    <xf numFmtId="0" fontId="4" fillId="0" borderId="51" xfId="0" applyFont="1" applyFill="1" applyBorder="1" applyAlignment="1">
      <alignment horizontal="center" vertical="center" textRotation="255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center" vertical="center" shrinkToFit="1"/>
    </xf>
    <xf numFmtId="0" fontId="33" fillId="0" borderId="59" xfId="0" applyFont="1" applyFill="1" applyBorder="1" applyAlignment="1">
      <alignment horizontal="center" vertical="center" shrinkToFit="1"/>
    </xf>
    <xf numFmtId="0" fontId="33" fillId="0" borderId="23" xfId="0" applyFont="1" applyFill="1" applyBorder="1" applyAlignment="1">
      <alignment horizontal="center" vertical="center" shrinkToFit="1"/>
    </xf>
    <xf numFmtId="0" fontId="33" fillId="0" borderId="3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/>
    </xf>
    <xf numFmtId="0" fontId="17" fillId="0" borderId="17" xfId="0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0" fontId="6" fillId="0" borderId="87" xfId="0" applyFont="1" applyFill="1" applyBorder="1" applyAlignment="1">
      <alignment horizontal="center" vertical="center" textRotation="255"/>
    </xf>
    <xf numFmtId="0" fontId="6" fillId="0" borderId="88" xfId="0" applyFont="1" applyFill="1" applyBorder="1" applyAlignment="1">
      <alignment horizontal="center" vertical="center" textRotation="255"/>
    </xf>
    <xf numFmtId="0" fontId="6" fillId="0" borderId="89" xfId="0" applyFont="1" applyFill="1" applyBorder="1" applyAlignment="1">
      <alignment horizontal="center" vertical="center" textRotation="255"/>
    </xf>
    <xf numFmtId="0" fontId="11" fillId="0" borderId="12" xfId="0" applyFont="1" applyFill="1" applyBorder="1" applyAlignment="1">
      <alignment horizontal="right" vertical="top"/>
    </xf>
    <xf numFmtId="0" fontId="11" fillId="0" borderId="15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right" vertical="top"/>
    </xf>
    <xf numFmtId="0" fontId="11" fillId="0" borderId="78" xfId="0" applyFont="1" applyFill="1" applyBorder="1" applyAlignment="1">
      <alignment horizontal="right" vertical="top"/>
    </xf>
    <xf numFmtId="0" fontId="4" fillId="0" borderId="55" xfId="0" applyFont="1" applyFill="1" applyBorder="1" applyAlignment="1">
      <alignment horizontal="right" vertical="top"/>
    </xf>
    <xf numFmtId="0" fontId="4" fillId="0" borderId="56" xfId="0" applyFont="1" applyFill="1" applyBorder="1" applyAlignment="1">
      <alignment horizontal="right" vertical="top"/>
    </xf>
    <xf numFmtId="0" fontId="11" fillId="0" borderId="18" xfId="0" applyFont="1" applyFill="1" applyBorder="1" applyAlignment="1">
      <alignment horizontal="right" vertical="top"/>
    </xf>
    <xf numFmtId="0" fontId="11" fillId="0" borderId="19" xfId="0" applyFont="1" applyFill="1" applyBorder="1" applyAlignment="1">
      <alignment horizontal="right" vertical="top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55" xfId="0" applyFont="1" applyFill="1" applyBorder="1" applyAlignment="1">
      <alignment horizontal="center" vertical="center" shrinkToFit="1"/>
    </xf>
    <xf numFmtId="0" fontId="35" fillId="0" borderId="14" xfId="0" applyFont="1" applyFill="1" applyBorder="1" applyAlignment="1">
      <alignment horizontal="center" vertical="justify" wrapText="1"/>
    </xf>
    <xf numFmtId="0" fontId="35" fillId="0" borderId="54" xfId="0" applyFont="1" applyFill="1" applyBorder="1" applyAlignment="1">
      <alignment horizontal="center" vertical="justify" wrapText="1"/>
    </xf>
    <xf numFmtId="0" fontId="35" fillId="0" borderId="12" xfId="0" applyFont="1" applyFill="1" applyBorder="1" applyAlignment="1">
      <alignment horizontal="center" vertical="justify" wrapText="1"/>
    </xf>
    <xf numFmtId="0" fontId="35" fillId="0" borderId="55" xfId="0" applyFont="1" applyFill="1" applyBorder="1" applyAlignment="1">
      <alignment horizontal="center" vertical="justify" wrapText="1"/>
    </xf>
    <xf numFmtId="0" fontId="4" fillId="0" borderId="3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justify" wrapText="1"/>
    </xf>
    <xf numFmtId="0" fontId="35" fillId="0" borderId="18" xfId="0" applyFont="1" applyFill="1" applyBorder="1" applyAlignment="1">
      <alignment horizontal="center" vertical="justify" wrapText="1"/>
    </xf>
    <xf numFmtId="0" fontId="0" fillId="0" borderId="7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255"/>
    </xf>
    <xf numFmtId="0" fontId="6" fillId="0" borderId="80" xfId="0" applyFont="1" applyFill="1" applyBorder="1" applyAlignment="1">
      <alignment horizontal="center" vertical="center" textRotation="255"/>
    </xf>
    <xf numFmtId="0" fontId="6" fillId="0" borderId="82" xfId="0" applyFont="1" applyFill="1" applyBorder="1" applyAlignment="1">
      <alignment horizontal="center" vertical="center" textRotation="255"/>
    </xf>
    <xf numFmtId="0" fontId="6" fillId="0" borderId="84" xfId="0" applyFont="1" applyFill="1" applyBorder="1" applyAlignment="1">
      <alignment horizontal="center" vertical="center" textRotation="255"/>
    </xf>
    <xf numFmtId="0" fontId="0" fillId="0" borderId="90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22" fillId="0" borderId="74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0" fontId="19" fillId="0" borderId="59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19" fillId="0" borderId="37" xfId="0" applyFont="1" applyFill="1" applyBorder="1" applyAlignment="1">
      <alignment horizontal="center" wrapText="1"/>
    </xf>
    <xf numFmtId="0" fontId="19" fillId="0" borderId="33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right" vertical="center" wrapText="1"/>
    </xf>
    <xf numFmtId="0" fontId="11" fillId="0" borderId="36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37" xfId="0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41" borderId="25" xfId="0" applyFont="1" applyFill="1" applyBorder="1" applyAlignment="1">
      <alignment horizontal="center" vertical="center"/>
    </xf>
    <xf numFmtId="0" fontId="6" fillId="41" borderId="17" xfId="0" applyFont="1" applyFill="1" applyBorder="1" applyAlignment="1">
      <alignment horizontal="center" vertical="center"/>
    </xf>
    <xf numFmtId="0" fontId="6" fillId="41" borderId="26" xfId="0" applyFont="1" applyFill="1" applyBorder="1" applyAlignment="1">
      <alignment horizontal="center" vertical="center"/>
    </xf>
    <xf numFmtId="0" fontId="6" fillId="41" borderId="27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 vertical="center"/>
    </xf>
    <xf numFmtId="0" fontId="6" fillId="41" borderId="28" xfId="0" applyFont="1" applyFill="1" applyBorder="1" applyAlignment="1">
      <alignment horizontal="center" vertical="center"/>
    </xf>
    <xf numFmtId="0" fontId="6" fillId="41" borderId="52" xfId="0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center" vertical="center"/>
    </xf>
    <xf numFmtId="0" fontId="6" fillId="41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23" xfId="0" applyFont="1" applyFill="1" applyBorder="1" applyAlignment="1">
      <alignment horizontal="left" vertical="center" shrinkToFit="1"/>
    </xf>
    <xf numFmtId="0" fontId="14" fillId="0" borderId="24" xfId="0" applyNumberFormat="1" applyFont="1" applyFill="1" applyBorder="1" applyAlignment="1">
      <alignment horizontal="left" vertical="center" shrinkToFit="1"/>
    </xf>
    <xf numFmtId="0" fontId="14" fillId="0" borderId="23" xfId="0" applyNumberFormat="1" applyFont="1" applyFill="1" applyBorder="1" applyAlignment="1">
      <alignment horizontal="left" vertical="center" shrinkToFit="1"/>
    </xf>
    <xf numFmtId="0" fontId="14" fillId="0" borderId="24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23" xfId="0" applyFont="1" applyFill="1" applyBorder="1" applyAlignment="1">
      <alignment horizontal="left" vertical="center" shrinkToFit="1"/>
    </xf>
    <xf numFmtId="0" fontId="23" fillId="0" borderId="24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center" wrapText="1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left" vertical="top" wrapText="1"/>
    </xf>
    <xf numFmtId="0" fontId="11" fillId="0" borderId="71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top"/>
    </xf>
    <xf numFmtId="0" fontId="11" fillId="0" borderId="19" xfId="0" applyFont="1" applyFill="1" applyBorder="1" applyAlignment="1">
      <alignment horizontal="left" vertical="top"/>
    </xf>
    <xf numFmtId="0" fontId="11" fillId="0" borderId="77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97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5" fillId="0" borderId="98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left" vertical="top" wrapText="1" shrinkToFit="1"/>
    </xf>
    <xf numFmtId="0" fontId="4" fillId="0" borderId="24" xfId="0" applyFont="1" applyFill="1" applyBorder="1" applyAlignment="1">
      <alignment horizontal="left" vertical="top" shrinkToFit="1"/>
    </xf>
    <xf numFmtId="0" fontId="4" fillId="0" borderId="36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4" fillId="0" borderId="37" xfId="0" applyFont="1" applyFill="1" applyBorder="1" applyAlignment="1">
      <alignment horizontal="left" vertical="top" shrinkToFit="1"/>
    </xf>
    <xf numFmtId="0" fontId="4" fillId="0" borderId="23" xfId="0" applyFont="1" applyFill="1" applyBorder="1" applyAlignment="1">
      <alignment horizontal="left" vertical="top" shrinkToFit="1"/>
    </xf>
    <xf numFmtId="0" fontId="12" fillId="0" borderId="0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top" shrinkToFit="1"/>
    </xf>
    <xf numFmtId="0" fontId="17" fillId="0" borderId="0" xfId="0" applyFont="1" applyFill="1" applyBorder="1" applyAlignment="1">
      <alignment horizontal="center" vertical="top" shrinkToFit="1"/>
    </xf>
    <xf numFmtId="0" fontId="17" fillId="0" borderId="23" xfId="0" applyFont="1" applyFill="1" applyBorder="1" applyAlignment="1">
      <alignment horizontal="center" vertical="top" shrinkToFit="1"/>
    </xf>
    <xf numFmtId="0" fontId="17" fillId="0" borderId="29" xfId="0" applyFont="1" applyFill="1" applyBorder="1" applyAlignment="1">
      <alignment horizontal="center" vertical="top" shrinkToFit="1"/>
    </xf>
    <xf numFmtId="0" fontId="17" fillId="0" borderId="30" xfId="0" applyFont="1" applyFill="1" applyBorder="1" applyAlignment="1">
      <alignment horizontal="center" vertical="top" shrinkToFit="1"/>
    </xf>
    <xf numFmtId="0" fontId="17" fillId="0" borderId="31" xfId="0" applyFont="1" applyFill="1" applyBorder="1" applyAlignment="1">
      <alignment horizontal="center" vertical="top" shrinkToFit="1"/>
    </xf>
    <xf numFmtId="0" fontId="2" fillId="0" borderId="5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2" fillId="0" borderId="71" xfId="0" applyNumberFormat="1" applyFon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left" vertical="center"/>
    </xf>
    <xf numFmtId="49" fontId="29" fillId="0" borderId="34" xfId="0" applyNumberFormat="1" applyFont="1" applyBorder="1" applyAlignment="1">
      <alignment horizontal="center" vertical="center" wrapText="1"/>
    </xf>
    <xf numFmtId="49" fontId="29" fillId="0" borderId="2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top" wrapText="1"/>
    </xf>
    <xf numFmtId="49" fontId="0" fillId="0" borderId="30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center" shrinkToFit="1"/>
    </xf>
    <xf numFmtId="49" fontId="4" fillId="35" borderId="34" xfId="0" applyNumberFormat="1" applyFont="1" applyFill="1" applyBorder="1" applyAlignment="1">
      <alignment horizontal="center" vertical="center" shrinkToFit="1"/>
    </xf>
    <xf numFmtId="49" fontId="4" fillId="35" borderId="29" xfId="0" applyNumberFormat="1" applyFont="1" applyFill="1" applyBorder="1" applyAlignment="1">
      <alignment horizontal="center" vertical="center" shrinkToFit="1"/>
    </xf>
    <xf numFmtId="49" fontId="5" fillId="34" borderId="32" xfId="0" applyNumberFormat="1" applyFont="1" applyFill="1" applyBorder="1" applyAlignment="1">
      <alignment horizontal="center" vertical="center" textRotation="255"/>
    </xf>
    <xf numFmtId="49" fontId="5" fillId="34" borderId="28" xfId="0" applyNumberFormat="1" applyFont="1" applyFill="1" applyBorder="1" applyAlignment="1">
      <alignment horizontal="center" vertical="center" textRotation="255"/>
    </xf>
    <xf numFmtId="49" fontId="4" fillId="42" borderId="99" xfId="0" applyNumberFormat="1" applyFont="1" applyFill="1" applyBorder="1" applyAlignment="1">
      <alignment horizontal="center" vertical="center" textRotation="255"/>
    </xf>
    <xf numFmtId="49" fontId="4" fillId="42" borderId="100" xfId="0" applyNumberFormat="1" applyFont="1" applyFill="1" applyBorder="1" applyAlignment="1">
      <alignment horizontal="center" vertical="center" textRotation="255"/>
    </xf>
    <xf numFmtId="49" fontId="4" fillId="39" borderId="26" xfId="0" applyNumberFormat="1" applyFont="1" applyFill="1" applyBorder="1" applyAlignment="1">
      <alignment horizontal="center" vertical="top" textRotation="255"/>
    </xf>
    <xf numFmtId="49" fontId="4" fillId="39" borderId="28" xfId="0" applyNumberFormat="1" applyFont="1" applyFill="1" applyBorder="1" applyAlignment="1">
      <alignment horizontal="center" vertical="top" textRotation="255"/>
    </xf>
    <xf numFmtId="49" fontId="2" fillId="35" borderId="28" xfId="0" applyNumberFormat="1" applyFont="1" applyFill="1" applyBorder="1" applyAlignment="1">
      <alignment horizontal="center" vertical="center" textRotation="255"/>
    </xf>
    <xf numFmtId="49" fontId="4" fillId="33" borderId="72" xfId="0" applyNumberFormat="1" applyFont="1" applyFill="1" applyBorder="1" applyAlignment="1">
      <alignment horizontal="center" vertical="center" textRotation="255"/>
    </xf>
    <xf numFmtId="49" fontId="4" fillId="33" borderId="99" xfId="0" applyNumberFormat="1" applyFont="1" applyFill="1" applyBorder="1" applyAlignment="1">
      <alignment horizontal="center" vertical="center" textRotation="255"/>
    </xf>
    <xf numFmtId="0" fontId="17" fillId="37" borderId="0" xfId="0" applyFont="1" applyFill="1" applyBorder="1" applyAlignment="1">
      <alignment horizontal="center"/>
    </xf>
    <xf numFmtId="0" fontId="2" fillId="0" borderId="87" xfId="0" applyNumberFormat="1" applyFont="1" applyBorder="1" applyAlignment="1">
      <alignment horizontal="center" vertical="center"/>
    </xf>
    <xf numFmtId="0" fontId="2" fillId="0" borderId="88" xfId="0" applyNumberFormat="1" applyFont="1" applyBorder="1" applyAlignment="1">
      <alignment horizontal="center" vertical="center"/>
    </xf>
    <xf numFmtId="0" fontId="2" fillId="0" borderId="89" xfId="0" applyNumberFormat="1" applyFont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39" fillId="36" borderId="24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/>
    </xf>
    <xf numFmtId="0" fontId="39" fillId="36" borderId="23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4" fillId="37" borderId="34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 wrapText="1"/>
    </xf>
    <xf numFmtId="0" fontId="16" fillId="36" borderId="24" xfId="0" applyFont="1" applyFill="1" applyBorder="1" applyAlignment="1">
      <alignment horizontal="center" vertical="center"/>
    </xf>
    <xf numFmtId="0" fontId="16" fillId="36" borderId="29" xfId="0" applyFont="1" applyFill="1" applyBorder="1" applyAlignment="1">
      <alignment horizontal="center" vertical="center"/>
    </xf>
    <xf numFmtId="0" fontId="16" fillId="36" borderId="36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 horizontal="center" vertical="center"/>
    </xf>
    <xf numFmtId="0" fontId="16" fillId="36" borderId="37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16" fillId="36" borderId="31" xfId="0" applyFont="1" applyFill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38" fillId="0" borderId="37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shrinkToFit="1"/>
    </xf>
    <xf numFmtId="0" fontId="41" fillId="0" borderId="24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23" xfId="0" applyFont="1" applyBorder="1" applyAlignment="1">
      <alignment horizontal="right" vertical="center"/>
    </xf>
    <xf numFmtId="0" fontId="47" fillId="0" borderId="2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31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193</xdr:col>
      <xdr:colOff>9525</xdr:colOff>
      <xdr:row>4</xdr:row>
      <xdr:rowOff>66675</xdr:rowOff>
    </xdr:from>
    <xdr:to>
      <xdr:col>196</xdr:col>
      <xdr:colOff>371475</xdr:colOff>
      <xdr:row>8</xdr:row>
      <xdr:rowOff>114300</xdr:rowOff>
    </xdr:to>
    <xdr:pic>
      <xdr:nvPicPr>
        <xdr:cNvPr id="1" name="CommandButton1" descr="印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98925" y="762000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95250</xdr:colOff>
      <xdr:row>18</xdr:row>
      <xdr:rowOff>0</xdr:rowOff>
    </xdr:from>
    <xdr:to>
      <xdr:col>46</xdr:col>
      <xdr:colOff>66675</xdr:colOff>
      <xdr:row>20</xdr:row>
      <xdr:rowOff>47625</xdr:rowOff>
    </xdr:to>
    <xdr:sp>
      <xdr:nvSpPr>
        <xdr:cNvPr id="2" name="Oval 9"/>
        <xdr:cNvSpPr>
          <a:spLocks/>
        </xdr:cNvSpPr>
      </xdr:nvSpPr>
      <xdr:spPr>
        <a:xfrm>
          <a:off x="7353300" y="3419475"/>
          <a:ext cx="400050" cy="409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123825</xdr:colOff>
      <xdr:row>19</xdr:row>
      <xdr:rowOff>47625</xdr:rowOff>
    </xdr:from>
    <xdr:to>
      <xdr:col>128</xdr:col>
      <xdr:colOff>95250</xdr:colOff>
      <xdr:row>20</xdr:row>
      <xdr:rowOff>123825</xdr:rowOff>
    </xdr:to>
    <xdr:sp>
      <xdr:nvSpPr>
        <xdr:cNvPr id="3" name="Oval 18"/>
        <xdr:cNvSpPr>
          <a:spLocks/>
        </xdr:cNvSpPr>
      </xdr:nvSpPr>
      <xdr:spPr>
        <a:xfrm>
          <a:off x="19240500" y="3648075"/>
          <a:ext cx="257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104775</xdr:colOff>
      <xdr:row>35</xdr:row>
      <xdr:rowOff>133350</xdr:rowOff>
    </xdr:from>
    <xdr:to>
      <xdr:col>144</xdr:col>
      <xdr:colOff>0</xdr:colOff>
      <xdr:row>37</xdr:row>
      <xdr:rowOff>142875</xdr:rowOff>
    </xdr:to>
    <xdr:sp>
      <xdr:nvSpPr>
        <xdr:cNvPr id="4" name="Oval 19"/>
        <xdr:cNvSpPr>
          <a:spLocks/>
        </xdr:cNvSpPr>
      </xdr:nvSpPr>
      <xdr:spPr>
        <a:xfrm>
          <a:off x="21364575" y="6629400"/>
          <a:ext cx="35242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95250</xdr:colOff>
      <xdr:row>83</xdr:row>
      <xdr:rowOff>47625</xdr:rowOff>
    </xdr:from>
    <xdr:to>
      <xdr:col>166</xdr:col>
      <xdr:colOff>76200</xdr:colOff>
      <xdr:row>85</xdr:row>
      <xdr:rowOff>133350</xdr:rowOff>
    </xdr:to>
    <xdr:sp>
      <xdr:nvSpPr>
        <xdr:cNvPr id="5" name="Oval 24"/>
        <xdr:cNvSpPr>
          <a:spLocks/>
        </xdr:cNvSpPr>
      </xdr:nvSpPr>
      <xdr:spPr>
        <a:xfrm>
          <a:off x="24707850" y="15163800"/>
          <a:ext cx="438150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114300</xdr:colOff>
      <xdr:row>17</xdr:row>
      <xdr:rowOff>57150</xdr:rowOff>
    </xdr:from>
    <xdr:to>
      <xdr:col>49</xdr:col>
      <xdr:colOff>66675</xdr:colOff>
      <xdr:row>18</xdr:row>
      <xdr:rowOff>133350</xdr:rowOff>
    </xdr:to>
    <xdr:sp>
      <xdr:nvSpPr>
        <xdr:cNvPr id="6" name="Oval 43"/>
        <xdr:cNvSpPr>
          <a:spLocks/>
        </xdr:cNvSpPr>
      </xdr:nvSpPr>
      <xdr:spPr>
        <a:xfrm>
          <a:off x="7943850" y="3295650"/>
          <a:ext cx="2381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104775</xdr:colOff>
      <xdr:row>19</xdr:row>
      <xdr:rowOff>47625</xdr:rowOff>
    </xdr:from>
    <xdr:to>
      <xdr:col>49</xdr:col>
      <xdr:colOff>57150</xdr:colOff>
      <xdr:row>20</xdr:row>
      <xdr:rowOff>114300</xdr:rowOff>
    </xdr:to>
    <xdr:sp>
      <xdr:nvSpPr>
        <xdr:cNvPr id="7" name="Oval 44"/>
        <xdr:cNvSpPr>
          <a:spLocks/>
        </xdr:cNvSpPr>
      </xdr:nvSpPr>
      <xdr:spPr>
        <a:xfrm>
          <a:off x="7934325" y="3648075"/>
          <a:ext cx="2381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95250</xdr:colOff>
      <xdr:row>17</xdr:row>
      <xdr:rowOff>152400</xdr:rowOff>
    </xdr:from>
    <xdr:to>
      <xdr:col>62</xdr:col>
      <xdr:colOff>76200</xdr:colOff>
      <xdr:row>20</xdr:row>
      <xdr:rowOff>28575</xdr:rowOff>
    </xdr:to>
    <xdr:sp>
      <xdr:nvSpPr>
        <xdr:cNvPr id="8" name="Oval 58"/>
        <xdr:cNvSpPr>
          <a:spLocks/>
        </xdr:cNvSpPr>
      </xdr:nvSpPr>
      <xdr:spPr>
        <a:xfrm>
          <a:off x="9639300" y="3390900"/>
          <a:ext cx="409575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114300</xdr:colOff>
      <xdr:row>17</xdr:row>
      <xdr:rowOff>57150</xdr:rowOff>
    </xdr:from>
    <xdr:to>
      <xdr:col>58</xdr:col>
      <xdr:colOff>76200</xdr:colOff>
      <xdr:row>18</xdr:row>
      <xdr:rowOff>114300</xdr:rowOff>
    </xdr:to>
    <xdr:sp>
      <xdr:nvSpPr>
        <xdr:cNvPr id="9" name="Oval 59"/>
        <xdr:cNvSpPr>
          <a:spLocks/>
        </xdr:cNvSpPr>
      </xdr:nvSpPr>
      <xdr:spPr>
        <a:xfrm>
          <a:off x="9229725" y="3295650"/>
          <a:ext cx="2476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104775</xdr:colOff>
      <xdr:row>19</xdr:row>
      <xdr:rowOff>38100</xdr:rowOff>
    </xdr:from>
    <xdr:to>
      <xdr:col>58</xdr:col>
      <xdr:colOff>57150</xdr:colOff>
      <xdr:row>20</xdr:row>
      <xdr:rowOff>114300</xdr:rowOff>
    </xdr:to>
    <xdr:sp>
      <xdr:nvSpPr>
        <xdr:cNvPr id="10" name="Oval 60"/>
        <xdr:cNvSpPr>
          <a:spLocks/>
        </xdr:cNvSpPr>
      </xdr:nvSpPr>
      <xdr:spPr>
        <a:xfrm>
          <a:off x="9220200" y="3638550"/>
          <a:ext cx="2381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85725</xdr:colOff>
      <xdr:row>49</xdr:row>
      <xdr:rowOff>142875</xdr:rowOff>
    </xdr:from>
    <xdr:to>
      <xdr:col>46</xdr:col>
      <xdr:colOff>57150</xdr:colOff>
      <xdr:row>52</xdr:row>
      <xdr:rowOff>9525</xdr:rowOff>
    </xdr:to>
    <xdr:sp>
      <xdr:nvSpPr>
        <xdr:cNvPr id="11" name="Oval 61"/>
        <xdr:cNvSpPr>
          <a:spLocks/>
        </xdr:cNvSpPr>
      </xdr:nvSpPr>
      <xdr:spPr>
        <a:xfrm>
          <a:off x="7343775" y="9144000"/>
          <a:ext cx="400050" cy="409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104775</xdr:colOff>
      <xdr:row>49</xdr:row>
      <xdr:rowOff>57150</xdr:rowOff>
    </xdr:from>
    <xdr:to>
      <xdr:col>49</xdr:col>
      <xdr:colOff>66675</xdr:colOff>
      <xdr:row>50</xdr:row>
      <xdr:rowOff>133350</xdr:rowOff>
    </xdr:to>
    <xdr:sp>
      <xdr:nvSpPr>
        <xdr:cNvPr id="12" name="Oval 62"/>
        <xdr:cNvSpPr>
          <a:spLocks/>
        </xdr:cNvSpPr>
      </xdr:nvSpPr>
      <xdr:spPr>
        <a:xfrm>
          <a:off x="7934325" y="9058275"/>
          <a:ext cx="247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104775</xdr:colOff>
      <xdr:row>51</xdr:row>
      <xdr:rowOff>66675</xdr:rowOff>
    </xdr:from>
    <xdr:to>
      <xdr:col>49</xdr:col>
      <xdr:colOff>47625</xdr:colOff>
      <xdr:row>52</xdr:row>
      <xdr:rowOff>114300</xdr:rowOff>
    </xdr:to>
    <xdr:sp>
      <xdr:nvSpPr>
        <xdr:cNvPr id="13" name="Oval 63"/>
        <xdr:cNvSpPr>
          <a:spLocks/>
        </xdr:cNvSpPr>
      </xdr:nvSpPr>
      <xdr:spPr>
        <a:xfrm>
          <a:off x="7934325" y="94297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95250</xdr:colOff>
      <xdr:row>49</xdr:row>
      <xdr:rowOff>171450</xdr:rowOff>
    </xdr:from>
    <xdr:to>
      <xdr:col>62</xdr:col>
      <xdr:colOff>76200</xdr:colOff>
      <xdr:row>52</xdr:row>
      <xdr:rowOff>38100</xdr:rowOff>
    </xdr:to>
    <xdr:sp>
      <xdr:nvSpPr>
        <xdr:cNvPr id="14" name="Oval 64"/>
        <xdr:cNvSpPr>
          <a:spLocks/>
        </xdr:cNvSpPr>
      </xdr:nvSpPr>
      <xdr:spPr>
        <a:xfrm>
          <a:off x="9639300" y="9172575"/>
          <a:ext cx="409575" cy="409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104775</xdr:colOff>
      <xdr:row>49</xdr:row>
      <xdr:rowOff>57150</xdr:rowOff>
    </xdr:from>
    <xdr:to>
      <xdr:col>58</xdr:col>
      <xdr:colOff>66675</xdr:colOff>
      <xdr:row>50</xdr:row>
      <xdr:rowOff>114300</xdr:rowOff>
    </xdr:to>
    <xdr:sp>
      <xdr:nvSpPr>
        <xdr:cNvPr id="15" name="Oval 65"/>
        <xdr:cNvSpPr>
          <a:spLocks/>
        </xdr:cNvSpPr>
      </xdr:nvSpPr>
      <xdr:spPr>
        <a:xfrm>
          <a:off x="9220200" y="9058275"/>
          <a:ext cx="2476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114300</xdr:colOff>
      <xdr:row>51</xdr:row>
      <xdr:rowOff>57150</xdr:rowOff>
    </xdr:from>
    <xdr:to>
      <xdr:col>58</xdr:col>
      <xdr:colOff>47625</xdr:colOff>
      <xdr:row>52</xdr:row>
      <xdr:rowOff>104775</xdr:rowOff>
    </xdr:to>
    <xdr:sp>
      <xdr:nvSpPr>
        <xdr:cNvPr id="16" name="Oval 66"/>
        <xdr:cNvSpPr>
          <a:spLocks/>
        </xdr:cNvSpPr>
      </xdr:nvSpPr>
      <xdr:spPr>
        <a:xfrm>
          <a:off x="9229725" y="94202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95250</xdr:colOff>
      <xdr:row>82</xdr:row>
      <xdr:rowOff>0</xdr:rowOff>
    </xdr:from>
    <xdr:to>
      <xdr:col>46</xdr:col>
      <xdr:colOff>66675</xdr:colOff>
      <xdr:row>84</xdr:row>
      <xdr:rowOff>47625</xdr:rowOff>
    </xdr:to>
    <xdr:sp>
      <xdr:nvSpPr>
        <xdr:cNvPr id="17" name="Oval 67"/>
        <xdr:cNvSpPr>
          <a:spLocks/>
        </xdr:cNvSpPr>
      </xdr:nvSpPr>
      <xdr:spPr>
        <a:xfrm>
          <a:off x="7353300" y="14935200"/>
          <a:ext cx="400050" cy="409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104775</xdr:colOff>
      <xdr:row>81</xdr:row>
      <xdr:rowOff>57150</xdr:rowOff>
    </xdr:from>
    <xdr:to>
      <xdr:col>49</xdr:col>
      <xdr:colOff>57150</xdr:colOff>
      <xdr:row>82</xdr:row>
      <xdr:rowOff>133350</xdr:rowOff>
    </xdr:to>
    <xdr:sp>
      <xdr:nvSpPr>
        <xdr:cNvPr id="18" name="Oval 68"/>
        <xdr:cNvSpPr>
          <a:spLocks/>
        </xdr:cNvSpPr>
      </xdr:nvSpPr>
      <xdr:spPr>
        <a:xfrm>
          <a:off x="7934325" y="14811375"/>
          <a:ext cx="2381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114300</xdr:colOff>
      <xdr:row>83</xdr:row>
      <xdr:rowOff>47625</xdr:rowOff>
    </xdr:from>
    <xdr:to>
      <xdr:col>49</xdr:col>
      <xdr:colOff>57150</xdr:colOff>
      <xdr:row>84</xdr:row>
      <xdr:rowOff>95250</xdr:rowOff>
    </xdr:to>
    <xdr:sp>
      <xdr:nvSpPr>
        <xdr:cNvPr id="19" name="Oval 69"/>
        <xdr:cNvSpPr>
          <a:spLocks/>
        </xdr:cNvSpPr>
      </xdr:nvSpPr>
      <xdr:spPr>
        <a:xfrm>
          <a:off x="7943850" y="151638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85725</xdr:colOff>
      <xdr:row>82</xdr:row>
      <xdr:rowOff>0</xdr:rowOff>
    </xdr:from>
    <xdr:to>
      <xdr:col>60</xdr:col>
      <xdr:colOff>66675</xdr:colOff>
      <xdr:row>84</xdr:row>
      <xdr:rowOff>47625</xdr:rowOff>
    </xdr:to>
    <xdr:sp>
      <xdr:nvSpPr>
        <xdr:cNvPr id="20" name="Oval 73"/>
        <xdr:cNvSpPr>
          <a:spLocks/>
        </xdr:cNvSpPr>
      </xdr:nvSpPr>
      <xdr:spPr>
        <a:xfrm>
          <a:off x="9344025" y="14935200"/>
          <a:ext cx="409575" cy="409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114300</xdr:colOff>
      <xdr:row>81</xdr:row>
      <xdr:rowOff>66675</xdr:rowOff>
    </xdr:from>
    <xdr:to>
      <xdr:col>56</xdr:col>
      <xdr:colOff>76200</xdr:colOff>
      <xdr:row>82</xdr:row>
      <xdr:rowOff>133350</xdr:rowOff>
    </xdr:to>
    <xdr:sp>
      <xdr:nvSpPr>
        <xdr:cNvPr id="21" name="Oval 74"/>
        <xdr:cNvSpPr>
          <a:spLocks/>
        </xdr:cNvSpPr>
      </xdr:nvSpPr>
      <xdr:spPr>
        <a:xfrm>
          <a:off x="8943975" y="1482090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114300</xdr:colOff>
      <xdr:row>83</xdr:row>
      <xdr:rowOff>47625</xdr:rowOff>
    </xdr:from>
    <xdr:to>
      <xdr:col>56</xdr:col>
      <xdr:colOff>47625</xdr:colOff>
      <xdr:row>84</xdr:row>
      <xdr:rowOff>95250</xdr:rowOff>
    </xdr:to>
    <xdr:sp>
      <xdr:nvSpPr>
        <xdr:cNvPr id="22" name="Oval 75"/>
        <xdr:cNvSpPr>
          <a:spLocks/>
        </xdr:cNvSpPr>
      </xdr:nvSpPr>
      <xdr:spPr>
        <a:xfrm>
          <a:off x="8943975" y="1516380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66675</xdr:colOff>
      <xdr:row>81</xdr:row>
      <xdr:rowOff>171450</xdr:rowOff>
    </xdr:from>
    <xdr:to>
      <xdr:col>106</xdr:col>
      <xdr:colOff>47625</xdr:colOff>
      <xdr:row>84</xdr:row>
      <xdr:rowOff>38100</xdr:rowOff>
    </xdr:to>
    <xdr:sp>
      <xdr:nvSpPr>
        <xdr:cNvPr id="23" name="Oval 76"/>
        <xdr:cNvSpPr>
          <a:spLocks/>
        </xdr:cNvSpPr>
      </xdr:nvSpPr>
      <xdr:spPr>
        <a:xfrm>
          <a:off x="15897225" y="14925675"/>
          <a:ext cx="409575" cy="409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133350</xdr:colOff>
      <xdr:row>81</xdr:row>
      <xdr:rowOff>76200</xdr:rowOff>
    </xdr:from>
    <xdr:to>
      <xdr:col>132</xdr:col>
      <xdr:colOff>123825</xdr:colOff>
      <xdr:row>84</xdr:row>
      <xdr:rowOff>104775</xdr:rowOff>
    </xdr:to>
    <xdr:sp>
      <xdr:nvSpPr>
        <xdr:cNvPr id="24" name="Oval 79"/>
        <xdr:cNvSpPr>
          <a:spLocks/>
        </xdr:cNvSpPr>
      </xdr:nvSpPr>
      <xdr:spPr>
        <a:xfrm>
          <a:off x="19535775" y="14830425"/>
          <a:ext cx="561975" cy="571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114300</xdr:colOff>
      <xdr:row>19</xdr:row>
      <xdr:rowOff>47625</xdr:rowOff>
    </xdr:from>
    <xdr:to>
      <xdr:col>139</xdr:col>
      <xdr:colOff>85725</xdr:colOff>
      <xdr:row>20</xdr:row>
      <xdr:rowOff>142875</xdr:rowOff>
    </xdr:to>
    <xdr:sp>
      <xdr:nvSpPr>
        <xdr:cNvPr id="25" name="Oval 80"/>
        <xdr:cNvSpPr>
          <a:spLocks/>
        </xdr:cNvSpPr>
      </xdr:nvSpPr>
      <xdr:spPr>
        <a:xfrm>
          <a:off x="20802600" y="3648075"/>
          <a:ext cx="2571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114300</xdr:colOff>
      <xdr:row>83</xdr:row>
      <xdr:rowOff>76200</xdr:rowOff>
    </xdr:from>
    <xdr:to>
      <xdr:col>162</xdr:col>
      <xdr:colOff>85725</xdr:colOff>
      <xdr:row>85</xdr:row>
      <xdr:rowOff>142875</xdr:rowOff>
    </xdr:to>
    <xdr:sp>
      <xdr:nvSpPr>
        <xdr:cNvPr id="26" name="Oval 81"/>
        <xdr:cNvSpPr>
          <a:spLocks/>
        </xdr:cNvSpPr>
      </xdr:nvSpPr>
      <xdr:spPr>
        <a:xfrm>
          <a:off x="24117300" y="15192375"/>
          <a:ext cx="428625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104775</xdr:colOff>
      <xdr:row>35</xdr:row>
      <xdr:rowOff>133350</xdr:rowOff>
    </xdr:from>
    <xdr:to>
      <xdr:col>184</xdr:col>
      <xdr:colOff>0</xdr:colOff>
      <xdr:row>37</xdr:row>
      <xdr:rowOff>142875</xdr:rowOff>
    </xdr:to>
    <xdr:sp>
      <xdr:nvSpPr>
        <xdr:cNvPr id="27" name="Oval 82"/>
        <xdr:cNvSpPr>
          <a:spLocks/>
        </xdr:cNvSpPr>
      </xdr:nvSpPr>
      <xdr:spPr>
        <a:xfrm>
          <a:off x="27460575" y="6629400"/>
          <a:ext cx="35242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95250</xdr:colOff>
      <xdr:row>13</xdr:row>
      <xdr:rowOff>38100</xdr:rowOff>
    </xdr:from>
    <xdr:to>
      <xdr:col>82</xdr:col>
      <xdr:colOff>9525</xdr:colOff>
      <xdr:row>15</xdr:row>
      <xdr:rowOff>66675</xdr:rowOff>
    </xdr:to>
    <xdr:sp>
      <xdr:nvSpPr>
        <xdr:cNvPr id="28" name="Oval 83"/>
        <xdr:cNvSpPr>
          <a:spLocks/>
        </xdr:cNvSpPr>
      </xdr:nvSpPr>
      <xdr:spPr>
        <a:xfrm>
          <a:off x="12353925" y="2524125"/>
          <a:ext cx="4857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66675</xdr:colOff>
      <xdr:row>13</xdr:row>
      <xdr:rowOff>28575</xdr:rowOff>
    </xdr:from>
    <xdr:to>
      <xdr:col>139</xdr:col>
      <xdr:colOff>0</xdr:colOff>
      <xdr:row>15</xdr:row>
      <xdr:rowOff>57150</xdr:rowOff>
    </xdr:to>
    <xdr:sp>
      <xdr:nvSpPr>
        <xdr:cNvPr id="29" name="Oval 84"/>
        <xdr:cNvSpPr>
          <a:spLocks/>
        </xdr:cNvSpPr>
      </xdr:nvSpPr>
      <xdr:spPr>
        <a:xfrm>
          <a:off x="20469225" y="2514600"/>
          <a:ext cx="50482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201</xdr:col>
      <xdr:colOff>276225</xdr:colOff>
      <xdr:row>13</xdr:row>
      <xdr:rowOff>142875</xdr:rowOff>
    </xdr:from>
    <xdr:to>
      <xdr:col>203</xdr:col>
      <xdr:colOff>85725</xdr:colOff>
      <xdr:row>16</xdr:row>
      <xdr:rowOff>0</xdr:rowOff>
    </xdr:to>
    <xdr:pic>
      <xdr:nvPicPr>
        <xdr:cNvPr id="30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0" y="262890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200</xdr:col>
      <xdr:colOff>342900</xdr:colOff>
      <xdr:row>10</xdr:row>
      <xdr:rowOff>0</xdr:rowOff>
    </xdr:from>
    <xdr:to>
      <xdr:col>202</xdr:col>
      <xdr:colOff>361950</xdr:colOff>
      <xdr:row>12</xdr:row>
      <xdr:rowOff>38100</xdr:rowOff>
    </xdr:to>
    <xdr:pic>
      <xdr:nvPicPr>
        <xdr:cNvPr id="31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46900" y="1866900"/>
          <a:ext cx="800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150</xdr:col>
      <xdr:colOff>57150</xdr:colOff>
      <xdr:row>4</xdr:row>
      <xdr:rowOff>152400</xdr:rowOff>
    </xdr:from>
    <xdr:to>
      <xdr:col>157</xdr:col>
      <xdr:colOff>0</xdr:colOff>
      <xdr:row>9</xdr:row>
      <xdr:rowOff>38100</xdr:rowOff>
    </xdr:to>
    <xdr:pic>
      <xdr:nvPicPr>
        <xdr:cNvPr id="32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88550" y="847725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142</xdr:col>
      <xdr:colOff>114300</xdr:colOff>
      <xdr:row>4</xdr:row>
      <xdr:rowOff>57150</xdr:rowOff>
    </xdr:from>
    <xdr:to>
      <xdr:col>148</xdr:col>
      <xdr:colOff>38100</xdr:colOff>
      <xdr:row>9</xdr:row>
      <xdr:rowOff>133350</xdr:rowOff>
    </xdr:to>
    <xdr:pic>
      <xdr:nvPicPr>
        <xdr:cNvPr id="33" name="Picture 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26500" y="7524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1" name="Oval 1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2" name="Oval 2"/>
        <xdr:cNvSpPr>
          <a:spLocks/>
        </xdr:cNvSpPr>
      </xdr:nvSpPr>
      <xdr:spPr>
        <a:xfrm>
          <a:off x="1219200" y="1752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3" name="Oval 3"/>
        <xdr:cNvSpPr>
          <a:spLocks/>
        </xdr:cNvSpPr>
      </xdr:nvSpPr>
      <xdr:spPr>
        <a:xfrm>
          <a:off x="2000250" y="1762125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4" name="Oval 4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5" name="Oval 5"/>
        <xdr:cNvSpPr>
          <a:spLocks/>
        </xdr:cNvSpPr>
      </xdr:nvSpPr>
      <xdr:spPr>
        <a:xfrm>
          <a:off x="1228725" y="2724150"/>
          <a:ext cx="5334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6" name="Oval 6"/>
        <xdr:cNvSpPr>
          <a:spLocks/>
        </xdr:cNvSpPr>
      </xdr:nvSpPr>
      <xdr:spPr>
        <a:xfrm>
          <a:off x="2028825" y="2686050"/>
          <a:ext cx="55245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7" name="Oval 7"/>
        <xdr:cNvSpPr>
          <a:spLocks/>
        </xdr:cNvSpPr>
      </xdr:nvSpPr>
      <xdr:spPr>
        <a:xfrm>
          <a:off x="41148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8" name="Oval 8"/>
        <xdr:cNvSpPr>
          <a:spLocks/>
        </xdr:cNvSpPr>
      </xdr:nvSpPr>
      <xdr:spPr>
        <a:xfrm>
          <a:off x="4876800" y="1752600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9" name="Oval 9"/>
        <xdr:cNvSpPr>
          <a:spLocks/>
        </xdr:cNvSpPr>
      </xdr:nvSpPr>
      <xdr:spPr>
        <a:xfrm>
          <a:off x="5676900" y="1762125"/>
          <a:ext cx="5810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10" name="Oval 10"/>
        <xdr:cNvSpPr>
          <a:spLocks/>
        </xdr:cNvSpPr>
      </xdr:nvSpPr>
      <xdr:spPr>
        <a:xfrm>
          <a:off x="40862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11" name="Oval 11"/>
        <xdr:cNvSpPr>
          <a:spLocks/>
        </xdr:cNvSpPr>
      </xdr:nvSpPr>
      <xdr:spPr>
        <a:xfrm>
          <a:off x="4886325" y="272415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12" name="Oval 12"/>
        <xdr:cNvSpPr>
          <a:spLocks/>
        </xdr:cNvSpPr>
      </xdr:nvSpPr>
      <xdr:spPr>
        <a:xfrm>
          <a:off x="5705475" y="2686050"/>
          <a:ext cx="5715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13" name="Oval 13"/>
        <xdr:cNvSpPr>
          <a:spLocks/>
        </xdr:cNvSpPr>
      </xdr:nvSpPr>
      <xdr:spPr>
        <a:xfrm>
          <a:off x="78581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14" name="Oval 14"/>
        <xdr:cNvSpPr>
          <a:spLocks/>
        </xdr:cNvSpPr>
      </xdr:nvSpPr>
      <xdr:spPr>
        <a:xfrm>
          <a:off x="8620125" y="175260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15" name="Oval 15"/>
        <xdr:cNvSpPr>
          <a:spLocks/>
        </xdr:cNvSpPr>
      </xdr:nvSpPr>
      <xdr:spPr>
        <a:xfrm>
          <a:off x="9410700" y="1762125"/>
          <a:ext cx="571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16" name="Oval 16"/>
        <xdr:cNvSpPr>
          <a:spLocks/>
        </xdr:cNvSpPr>
      </xdr:nvSpPr>
      <xdr:spPr>
        <a:xfrm>
          <a:off x="78295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17" name="Oval 17"/>
        <xdr:cNvSpPr>
          <a:spLocks/>
        </xdr:cNvSpPr>
      </xdr:nvSpPr>
      <xdr:spPr>
        <a:xfrm>
          <a:off x="8629650" y="27241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18" name="Oval 18"/>
        <xdr:cNvSpPr>
          <a:spLocks/>
        </xdr:cNvSpPr>
      </xdr:nvSpPr>
      <xdr:spPr>
        <a:xfrm>
          <a:off x="9439275" y="2686050"/>
          <a:ext cx="5619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8</xdr:col>
      <xdr:colOff>66675</xdr:colOff>
      <xdr:row>46</xdr:row>
      <xdr:rowOff>0</xdr:rowOff>
    </xdr:to>
    <xdr:sp>
      <xdr:nvSpPr>
        <xdr:cNvPr id="19" name="Oval 19"/>
        <xdr:cNvSpPr>
          <a:spLocks/>
        </xdr:cNvSpPr>
      </xdr:nvSpPr>
      <xdr:spPr>
        <a:xfrm>
          <a:off x="457200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20" name="Oval 20"/>
        <xdr:cNvSpPr>
          <a:spLocks/>
        </xdr:cNvSpPr>
      </xdr:nvSpPr>
      <xdr:spPr>
        <a:xfrm>
          <a:off x="1219200" y="4895850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46</xdr:row>
      <xdr:rowOff>0</xdr:rowOff>
    </xdr:from>
    <xdr:to>
      <xdr:col>22</xdr:col>
      <xdr:colOff>9525</xdr:colOff>
      <xdr:row>46</xdr:row>
      <xdr:rowOff>0</xdr:rowOff>
    </xdr:to>
    <xdr:sp>
      <xdr:nvSpPr>
        <xdr:cNvPr id="21" name="Oval 21"/>
        <xdr:cNvSpPr>
          <a:spLocks/>
        </xdr:cNvSpPr>
      </xdr:nvSpPr>
      <xdr:spPr>
        <a:xfrm>
          <a:off x="2000250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0</xdr:rowOff>
    </xdr:from>
    <xdr:to>
      <xdr:col>8</xdr:col>
      <xdr:colOff>28575</xdr:colOff>
      <xdr:row>46</xdr:row>
      <xdr:rowOff>0</xdr:rowOff>
    </xdr:to>
    <xdr:sp>
      <xdr:nvSpPr>
        <xdr:cNvPr id="22" name="Oval 22"/>
        <xdr:cNvSpPr>
          <a:spLocks/>
        </xdr:cNvSpPr>
      </xdr:nvSpPr>
      <xdr:spPr>
        <a:xfrm>
          <a:off x="428625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23" name="Oval 23"/>
        <xdr:cNvSpPr>
          <a:spLocks/>
        </xdr:cNvSpPr>
      </xdr:nvSpPr>
      <xdr:spPr>
        <a:xfrm>
          <a:off x="1228725" y="4895850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0</xdr:rowOff>
    </xdr:from>
    <xdr:to>
      <xdr:col>22</xdr:col>
      <xdr:colOff>28575</xdr:colOff>
      <xdr:row>46</xdr:row>
      <xdr:rowOff>0</xdr:rowOff>
    </xdr:to>
    <xdr:sp>
      <xdr:nvSpPr>
        <xdr:cNvPr id="24" name="Oval 24"/>
        <xdr:cNvSpPr>
          <a:spLocks/>
        </xdr:cNvSpPr>
      </xdr:nvSpPr>
      <xdr:spPr>
        <a:xfrm>
          <a:off x="20288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39</xdr:col>
      <xdr:colOff>66675</xdr:colOff>
      <xdr:row>46</xdr:row>
      <xdr:rowOff>0</xdr:rowOff>
    </xdr:to>
    <xdr:sp>
      <xdr:nvSpPr>
        <xdr:cNvPr id="25" name="Oval 25"/>
        <xdr:cNvSpPr>
          <a:spLocks/>
        </xdr:cNvSpPr>
      </xdr:nvSpPr>
      <xdr:spPr>
        <a:xfrm>
          <a:off x="4114800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26" name="Oval 26"/>
        <xdr:cNvSpPr>
          <a:spLocks/>
        </xdr:cNvSpPr>
      </xdr:nvSpPr>
      <xdr:spPr>
        <a:xfrm>
          <a:off x="4876800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46</xdr:row>
      <xdr:rowOff>0</xdr:rowOff>
    </xdr:from>
    <xdr:to>
      <xdr:col>53</xdr:col>
      <xdr:colOff>9525</xdr:colOff>
      <xdr:row>46</xdr:row>
      <xdr:rowOff>0</xdr:rowOff>
    </xdr:to>
    <xdr:sp>
      <xdr:nvSpPr>
        <xdr:cNvPr id="27" name="Oval 27"/>
        <xdr:cNvSpPr>
          <a:spLocks/>
        </xdr:cNvSpPr>
      </xdr:nvSpPr>
      <xdr:spPr>
        <a:xfrm>
          <a:off x="5676900" y="4895850"/>
          <a:ext cx="5810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46</xdr:row>
      <xdr:rowOff>0</xdr:rowOff>
    </xdr:from>
    <xdr:to>
      <xdr:col>39</xdr:col>
      <xdr:colOff>28575</xdr:colOff>
      <xdr:row>46</xdr:row>
      <xdr:rowOff>0</xdr:rowOff>
    </xdr:to>
    <xdr:sp>
      <xdr:nvSpPr>
        <xdr:cNvPr id="28" name="Oval 28"/>
        <xdr:cNvSpPr>
          <a:spLocks/>
        </xdr:cNvSpPr>
      </xdr:nvSpPr>
      <xdr:spPr>
        <a:xfrm>
          <a:off x="4086225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29" name="Oval 29"/>
        <xdr:cNvSpPr>
          <a:spLocks/>
        </xdr:cNvSpPr>
      </xdr:nvSpPr>
      <xdr:spPr>
        <a:xfrm>
          <a:off x="48863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46</xdr:row>
      <xdr:rowOff>0</xdr:rowOff>
    </xdr:from>
    <xdr:to>
      <xdr:col>53</xdr:col>
      <xdr:colOff>28575</xdr:colOff>
      <xdr:row>46</xdr:row>
      <xdr:rowOff>0</xdr:rowOff>
    </xdr:to>
    <xdr:sp>
      <xdr:nvSpPr>
        <xdr:cNvPr id="30" name="Oval 30"/>
        <xdr:cNvSpPr>
          <a:spLocks/>
        </xdr:cNvSpPr>
      </xdr:nvSpPr>
      <xdr:spPr>
        <a:xfrm>
          <a:off x="5705475" y="4895850"/>
          <a:ext cx="571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46</xdr:row>
      <xdr:rowOff>0</xdr:rowOff>
    </xdr:from>
    <xdr:to>
      <xdr:col>70</xdr:col>
      <xdr:colOff>66675</xdr:colOff>
      <xdr:row>46</xdr:row>
      <xdr:rowOff>0</xdr:rowOff>
    </xdr:to>
    <xdr:sp>
      <xdr:nvSpPr>
        <xdr:cNvPr id="31" name="Oval 31"/>
        <xdr:cNvSpPr>
          <a:spLocks/>
        </xdr:cNvSpPr>
      </xdr:nvSpPr>
      <xdr:spPr>
        <a:xfrm>
          <a:off x="7858125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32" name="Oval 32"/>
        <xdr:cNvSpPr>
          <a:spLocks/>
        </xdr:cNvSpPr>
      </xdr:nvSpPr>
      <xdr:spPr>
        <a:xfrm>
          <a:off x="86201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46</xdr:row>
      <xdr:rowOff>0</xdr:rowOff>
    </xdr:from>
    <xdr:to>
      <xdr:col>84</xdr:col>
      <xdr:colOff>9525</xdr:colOff>
      <xdr:row>46</xdr:row>
      <xdr:rowOff>0</xdr:rowOff>
    </xdr:to>
    <xdr:sp>
      <xdr:nvSpPr>
        <xdr:cNvPr id="33" name="Oval 33"/>
        <xdr:cNvSpPr>
          <a:spLocks/>
        </xdr:cNvSpPr>
      </xdr:nvSpPr>
      <xdr:spPr>
        <a:xfrm>
          <a:off x="9410700" y="4895850"/>
          <a:ext cx="571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46</xdr:row>
      <xdr:rowOff>0</xdr:rowOff>
    </xdr:from>
    <xdr:to>
      <xdr:col>70</xdr:col>
      <xdr:colOff>28575</xdr:colOff>
      <xdr:row>46</xdr:row>
      <xdr:rowOff>0</xdr:rowOff>
    </xdr:to>
    <xdr:sp>
      <xdr:nvSpPr>
        <xdr:cNvPr id="34" name="Oval 34"/>
        <xdr:cNvSpPr>
          <a:spLocks/>
        </xdr:cNvSpPr>
      </xdr:nvSpPr>
      <xdr:spPr>
        <a:xfrm>
          <a:off x="7829550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35" name="Oval 35"/>
        <xdr:cNvSpPr>
          <a:spLocks/>
        </xdr:cNvSpPr>
      </xdr:nvSpPr>
      <xdr:spPr>
        <a:xfrm>
          <a:off x="8629650" y="4895850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46</xdr:row>
      <xdr:rowOff>0</xdr:rowOff>
    </xdr:from>
    <xdr:to>
      <xdr:col>84</xdr:col>
      <xdr:colOff>28575</xdr:colOff>
      <xdr:row>46</xdr:row>
      <xdr:rowOff>0</xdr:rowOff>
    </xdr:to>
    <xdr:sp>
      <xdr:nvSpPr>
        <xdr:cNvPr id="36" name="Oval 36"/>
        <xdr:cNvSpPr>
          <a:spLocks/>
        </xdr:cNvSpPr>
      </xdr:nvSpPr>
      <xdr:spPr>
        <a:xfrm>
          <a:off x="9439275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8</xdr:col>
      <xdr:colOff>66675</xdr:colOff>
      <xdr:row>46</xdr:row>
      <xdr:rowOff>0</xdr:rowOff>
    </xdr:to>
    <xdr:sp>
      <xdr:nvSpPr>
        <xdr:cNvPr id="37" name="Oval 37"/>
        <xdr:cNvSpPr>
          <a:spLocks/>
        </xdr:cNvSpPr>
      </xdr:nvSpPr>
      <xdr:spPr>
        <a:xfrm>
          <a:off x="457200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38" name="Oval 38"/>
        <xdr:cNvSpPr>
          <a:spLocks/>
        </xdr:cNvSpPr>
      </xdr:nvSpPr>
      <xdr:spPr>
        <a:xfrm>
          <a:off x="1219200" y="4895850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46</xdr:row>
      <xdr:rowOff>0</xdr:rowOff>
    </xdr:from>
    <xdr:to>
      <xdr:col>22</xdr:col>
      <xdr:colOff>9525</xdr:colOff>
      <xdr:row>46</xdr:row>
      <xdr:rowOff>0</xdr:rowOff>
    </xdr:to>
    <xdr:sp>
      <xdr:nvSpPr>
        <xdr:cNvPr id="39" name="Oval 39"/>
        <xdr:cNvSpPr>
          <a:spLocks/>
        </xdr:cNvSpPr>
      </xdr:nvSpPr>
      <xdr:spPr>
        <a:xfrm>
          <a:off x="2000250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0</xdr:rowOff>
    </xdr:from>
    <xdr:to>
      <xdr:col>8</xdr:col>
      <xdr:colOff>28575</xdr:colOff>
      <xdr:row>46</xdr:row>
      <xdr:rowOff>0</xdr:rowOff>
    </xdr:to>
    <xdr:sp>
      <xdr:nvSpPr>
        <xdr:cNvPr id="40" name="Oval 40"/>
        <xdr:cNvSpPr>
          <a:spLocks/>
        </xdr:cNvSpPr>
      </xdr:nvSpPr>
      <xdr:spPr>
        <a:xfrm>
          <a:off x="428625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41" name="Oval 41"/>
        <xdr:cNvSpPr>
          <a:spLocks/>
        </xdr:cNvSpPr>
      </xdr:nvSpPr>
      <xdr:spPr>
        <a:xfrm>
          <a:off x="1228725" y="4895850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0</xdr:rowOff>
    </xdr:from>
    <xdr:to>
      <xdr:col>22</xdr:col>
      <xdr:colOff>28575</xdr:colOff>
      <xdr:row>46</xdr:row>
      <xdr:rowOff>0</xdr:rowOff>
    </xdr:to>
    <xdr:sp>
      <xdr:nvSpPr>
        <xdr:cNvPr id="42" name="Oval 42"/>
        <xdr:cNvSpPr>
          <a:spLocks/>
        </xdr:cNvSpPr>
      </xdr:nvSpPr>
      <xdr:spPr>
        <a:xfrm>
          <a:off x="20288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39</xdr:col>
      <xdr:colOff>66675</xdr:colOff>
      <xdr:row>46</xdr:row>
      <xdr:rowOff>0</xdr:rowOff>
    </xdr:to>
    <xdr:sp>
      <xdr:nvSpPr>
        <xdr:cNvPr id="43" name="Oval 43"/>
        <xdr:cNvSpPr>
          <a:spLocks/>
        </xdr:cNvSpPr>
      </xdr:nvSpPr>
      <xdr:spPr>
        <a:xfrm>
          <a:off x="4114800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44" name="Oval 44"/>
        <xdr:cNvSpPr>
          <a:spLocks/>
        </xdr:cNvSpPr>
      </xdr:nvSpPr>
      <xdr:spPr>
        <a:xfrm>
          <a:off x="4876800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46</xdr:row>
      <xdr:rowOff>0</xdr:rowOff>
    </xdr:from>
    <xdr:to>
      <xdr:col>53</xdr:col>
      <xdr:colOff>9525</xdr:colOff>
      <xdr:row>46</xdr:row>
      <xdr:rowOff>0</xdr:rowOff>
    </xdr:to>
    <xdr:sp>
      <xdr:nvSpPr>
        <xdr:cNvPr id="45" name="Oval 45"/>
        <xdr:cNvSpPr>
          <a:spLocks/>
        </xdr:cNvSpPr>
      </xdr:nvSpPr>
      <xdr:spPr>
        <a:xfrm>
          <a:off x="5676900" y="4895850"/>
          <a:ext cx="5810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46</xdr:row>
      <xdr:rowOff>0</xdr:rowOff>
    </xdr:from>
    <xdr:to>
      <xdr:col>39</xdr:col>
      <xdr:colOff>28575</xdr:colOff>
      <xdr:row>46</xdr:row>
      <xdr:rowOff>0</xdr:rowOff>
    </xdr:to>
    <xdr:sp>
      <xdr:nvSpPr>
        <xdr:cNvPr id="46" name="Oval 46"/>
        <xdr:cNvSpPr>
          <a:spLocks/>
        </xdr:cNvSpPr>
      </xdr:nvSpPr>
      <xdr:spPr>
        <a:xfrm>
          <a:off x="4086225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47" name="Oval 47"/>
        <xdr:cNvSpPr>
          <a:spLocks/>
        </xdr:cNvSpPr>
      </xdr:nvSpPr>
      <xdr:spPr>
        <a:xfrm>
          <a:off x="48863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46</xdr:row>
      <xdr:rowOff>0</xdr:rowOff>
    </xdr:from>
    <xdr:to>
      <xdr:col>53</xdr:col>
      <xdr:colOff>28575</xdr:colOff>
      <xdr:row>46</xdr:row>
      <xdr:rowOff>0</xdr:rowOff>
    </xdr:to>
    <xdr:sp>
      <xdr:nvSpPr>
        <xdr:cNvPr id="48" name="Oval 48"/>
        <xdr:cNvSpPr>
          <a:spLocks/>
        </xdr:cNvSpPr>
      </xdr:nvSpPr>
      <xdr:spPr>
        <a:xfrm>
          <a:off x="5705475" y="4895850"/>
          <a:ext cx="571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46</xdr:row>
      <xdr:rowOff>0</xdr:rowOff>
    </xdr:from>
    <xdr:to>
      <xdr:col>70</xdr:col>
      <xdr:colOff>66675</xdr:colOff>
      <xdr:row>46</xdr:row>
      <xdr:rowOff>0</xdr:rowOff>
    </xdr:to>
    <xdr:sp>
      <xdr:nvSpPr>
        <xdr:cNvPr id="49" name="Oval 49"/>
        <xdr:cNvSpPr>
          <a:spLocks/>
        </xdr:cNvSpPr>
      </xdr:nvSpPr>
      <xdr:spPr>
        <a:xfrm>
          <a:off x="7858125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50" name="Oval 50"/>
        <xdr:cNvSpPr>
          <a:spLocks/>
        </xdr:cNvSpPr>
      </xdr:nvSpPr>
      <xdr:spPr>
        <a:xfrm>
          <a:off x="86201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46</xdr:row>
      <xdr:rowOff>0</xdr:rowOff>
    </xdr:from>
    <xdr:to>
      <xdr:col>84</xdr:col>
      <xdr:colOff>9525</xdr:colOff>
      <xdr:row>46</xdr:row>
      <xdr:rowOff>0</xdr:rowOff>
    </xdr:to>
    <xdr:sp>
      <xdr:nvSpPr>
        <xdr:cNvPr id="51" name="Oval 51"/>
        <xdr:cNvSpPr>
          <a:spLocks/>
        </xdr:cNvSpPr>
      </xdr:nvSpPr>
      <xdr:spPr>
        <a:xfrm>
          <a:off x="9410700" y="4895850"/>
          <a:ext cx="571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46</xdr:row>
      <xdr:rowOff>0</xdr:rowOff>
    </xdr:from>
    <xdr:to>
      <xdr:col>70</xdr:col>
      <xdr:colOff>28575</xdr:colOff>
      <xdr:row>46</xdr:row>
      <xdr:rowOff>0</xdr:rowOff>
    </xdr:to>
    <xdr:sp>
      <xdr:nvSpPr>
        <xdr:cNvPr id="52" name="Oval 52"/>
        <xdr:cNvSpPr>
          <a:spLocks/>
        </xdr:cNvSpPr>
      </xdr:nvSpPr>
      <xdr:spPr>
        <a:xfrm>
          <a:off x="7829550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53" name="Oval 53"/>
        <xdr:cNvSpPr>
          <a:spLocks/>
        </xdr:cNvSpPr>
      </xdr:nvSpPr>
      <xdr:spPr>
        <a:xfrm>
          <a:off x="8629650" y="4895850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46</xdr:row>
      <xdr:rowOff>0</xdr:rowOff>
    </xdr:from>
    <xdr:to>
      <xdr:col>84</xdr:col>
      <xdr:colOff>28575</xdr:colOff>
      <xdr:row>46</xdr:row>
      <xdr:rowOff>0</xdr:rowOff>
    </xdr:to>
    <xdr:sp>
      <xdr:nvSpPr>
        <xdr:cNvPr id="54" name="Oval 54"/>
        <xdr:cNvSpPr>
          <a:spLocks/>
        </xdr:cNvSpPr>
      </xdr:nvSpPr>
      <xdr:spPr>
        <a:xfrm>
          <a:off x="9439275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46</xdr:row>
      <xdr:rowOff>0</xdr:rowOff>
    </xdr:from>
    <xdr:to>
      <xdr:col>70</xdr:col>
      <xdr:colOff>66675</xdr:colOff>
      <xdr:row>46</xdr:row>
      <xdr:rowOff>0</xdr:rowOff>
    </xdr:to>
    <xdr:sp>
      <xdr:nvSpPr>
        <xdr:cNvPr id="55" name="Oval 55"/>
        <xdr:cNvSpPr>
          <a:spLocks/>
        </xdr:cNvSpPr>
      </xdr:nvSpPr>
      <xdr:spPr>
        <a:xfrm>
          <a:off x="7858125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56" name="Oval 56"/>
        <xdr:cNvSpPr>
          <a:spLocks/>
        </xdr:cNvSpPr>
      </xdr:nvSpPr>
      <xdr:spPr>
        <a:xfrm>
          <a:off x="86201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46</xdr:row>
      <xdr:rowOff>0</xdr:rowOff>
    </xdr:from>
    <xdr:to>
      <xdr:col>84</xdr:col>
      <xdr:colOff>9525</xdr:colOff>
      <xdr:row>46</xdr:row>
      <xdr:rowOff>0</xdr:rowOff>
    </xdr:to>
    <xdr:sp>
      <xdr:nvSpPr>
        <xdr:cNvPr id="57" name="Oval 57"/>
        <xdr:cNvSpPr>
          <a:spLocks/>
        </xdr:cNvSpPr>
      </xdr:nvSpPr>
      <xdr:spPr>
        <a:xfrm>
          <a:off x="9410700" y="4895850"/>
          <a:ext cx="571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46</xdr:row>
      <xdr:rowOff>0</xdr:rowOff>
    </xdr:from>
    <xdr:to>
      <xdr:col>70</xdr:col>
      <xdr:colOff>28575</xdr:colOff>
      <xdr:row>46</xdr:row>
      <xdr:rowOff>0</xdr:rowOff>
    </xdr:to>
    <xdr:sp>
      <xdr:nvSpPr>
        <xdr:cNvPr id="58" name="Oval 58"/>
        <xdr:cNvSpPr>
          <a:spLocks/>
        </xdr:cNvSpPr>
      </xdr:nvSpPr>
      <xdr:spPr>
        <a:xfrm>
          <a:off x="7829550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59" name="Oval 59"/>
        <xdr:cNvSpPr>
          <a:spLocks/>
        </xdr:cNvSpPr>
      </xdr:nvSpPr>
      <xdr:spPr>
        <a:xfrm>
          <a:off x="8629650" y="4895850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46</xdr:row>
      <xdr:rowOff>0</xdr:rowOff>
    </xdr:from>
    <xdr:to>
      <xdr:col>84</xdr:col>
      <xdr:colOff>28575</xdr:colOff>
      <xdr:row>46</xdr:row>
      <xdr:rowOff>0</xdr:rowOff>
    </xdr:to>
    <xdr:sp>
      <xdr:nvSpPr>
        <xdr:cNvPr id="60" name="Oval 60"/>
        <xdr:cNvSpPr>
          <a:spLocks/>
        </xdr:cNvSpPr>
      </xdr:nvSpPr>
      <xdr:spPr>
        <a:xfrm>
          <a:off x="9439275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61" name="Oval 61"/>
        <xdr:cNvSpPr>
          <a:spLocks/>
        </xdr:cNvSpPr>
      </xdr:nvSpPr>
      <xdr:spPr>
        <a:xfrm>
          <a:off x="78581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62" name="Oval 62"/>
        <xdr:cNvSpPr>
          <a:spLocks/>
        </xdr:cNvSpPr>
      </xdr:nvSpPr>
      <xdr:spPr>
        <a:xfrm>
          <a:off x="8620125" y="175260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63" name="Oval 63"/>
        <xdr:cNvSpPr>
          <a:spLocks/>
        </xdr:cNvSpPr>
      </xdr:nvSpPr>
      <xdr:spPr>
        <a:xfrm>
          <a:off x="9410700" y="1762125"/>
          <a:ext cx="571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64" name="Oval 64"/>
        <xdr:cNvSpPr>
          <a:spLocks/>
        </xdr:cNvSpPr>
      </xdr:nvSpPr>
      <xdr:spPr>
        <a:xfrm>
          <a:off x="78295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65" name="Oval 65"/>
        <xdr:cNvSpPr>
          <a:spLocks/>
        </xdr:cNvSpPr>
      </xdr:nvSpPr>
      <xdr:spPr>
        <a:xfrm>
          <a:off x="8629650" y="27241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66" name="Oval 66"/>
        <xdr:cNvSpPr>
          <a:spLocks/>
        </xdr:cNvSpPr>
      </xdr:nvSpPr>
      <xdr:spPr>
        <a:xfrm>
          <a:off x="9439275" y="2686050"/>
          <a:ext cx="5619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39</xdr:col>
      <xdr:colOff>66675</xdr:colOff>
      <xdr:row>46</xdr:row>
      <xdr:rowOff>0</xdr:rowOff>
    </xdr:to>
    <xdr:sp>
      <xdr:nvSpPr>
        <xdr:cNvPr id="67" name="Oval 67"/>
        <xdr:cNvSpPr>
          <a:spLocks/>
        </xdr:cNvSpPr>
      </xdr:nvSpPr>
      <xdr:spPr>
        <a:xfrm>
          <a:off x="4114800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68" name="Oval 68"/>
        <xdr:cNvSpPr>
          <a:spLocks/>
        </xdr:cNvSpPr>
      </xdr:nvSpPr>
      <xdr:spPr>
        <a:xfrm>
          <a:off x="4876800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46</xdr:row>
      <xdr:rowOff>0</xdr:rowOff>
    </xdr:from>
    <xdr:to>
      <xdr:col>53</xdr:col>
      <xdr:colOff>9525</xdr:colOff>
      <xdr:row>46</xdr:row>
      <xdr:rowOff>0</xdr:rowOff>
    </xdr:to>
    <xdr:sp>
      <xdr:nvSpPr>
        <xdr:cNvPr id="69" name="Oval 69"/>
        <xdr:cNvSpPr>
          <a:spLocks/>
        </xdr:cNvSpPr>
      </xdr:nvSpPr>
      <xdr:spPr>
        <a:xfrm>
          <a:off x="5676900" y="4895850"/>
          <a:ext cx="5810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46</xdr:row>
      <xdr:rowOff>0</xdr:rowOff>
    </xdr:from>
    <xdr:to>
      <xdr:col>39</xdr:col>
      <xdr:colOff>28575</xdr:colOff>
      <xdr:row>46</xdr:row>
      <xdr:rowOff>0</xdr:rowOff>
    </xdr:to>
    <xdr:sp>
      <xdr:nvSpPr>
        <xdr:cNvPr id="70" name="Oval 70"/>
        <xdr:cNvSpPr>
          <a:spLocks/>
        </xdr:cNvSpPr>
      </xdr:nvSpPr>
      <xdr:spPr>
        <a:xfrm>
          <a:off x="4086225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71" name="Oval 71"/>
        <xdr:cNvSpPr>
          <a:spLocks/>
        </xdr:cNvSpPr>
      </xdr:nvSpPr>
      <xdr:spPr>
        <a:xfrm>
          <a:off x="48863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46</xdr:row>
      <xdr:rowOff>0</xdr:rowOff>
    </xdr:from>
    <xdr:to>
      <xdr:col>53</xdr:col>
      <xdr:colOff>28575</xdr:colOff>
      <xdr:row>46</xdr:row>
      <xdr:rowOff>0</xdr:rowOff>
    </xdr:to>
    <xdr:sp>
      <xdr:nvSpPr>
        <xdr:cNvPr id="72" name="Oval 72"/>
        <xdr:cNvSpPr>
          <a:spLocks/>
        </xdr:cNvSpPr>
      </xdr:nvSpPr>
      <xdr:spPr>
        <a:xfrm>
          <a:off x="5705475" y="4895850"/>
          <a:ext cx="571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73" name="Oval 73"/>
        <xdr:cNvSpPr>
          <a:spLocks/>
        </xdr:cNvSpPr>
      </xdr:nvSpPr>
      <xdr:spPr>
        <a:xfrm>
          <a:off x="41148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74" name="Oval 74"/>
        <xdr:cNvSpPr>
          <a:spLocks/>
        </xdr:cNvSpPr>
      </xdr:nvSpPr>
      <xdr:spPr>
        <a:xfrm>
          <a:off x="4876800" y="1752600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75" name="Oval 75"/>
        <xdr:cNvSpPr>
          <a:spLocks/>
        </xdr:cNvSpPr>
      </xdr:nvSpPr>
      <xdr:spPr>
        <a:xfrm>
          <a:off x="5676900" y="1762125"/>
          <a:ext cx="5810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76" name="Oval 76"/>
        <xdr:cNvSpPr>
          <a:spLocks/>
        </xdr:cNvSpPr>
      </xdr:nvSpPr>
      <xdr:spPr>
        <a:xfrm>
          <a:off x="40862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77" name="Oval 77"/>
        <xdr:cNvSpPr>
          <a:spLocks/>
        </xdr:cNvSpPr>
      </xdr:nvSpPr>
      <xdr:spPr>
        <a:xfrm>
          <a:off x="4886325" y="272415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78" name="Oval 78"/>
        <xdr:cNvSpPr>
          <a:spLocks/>
        </xdr:cNvSpPr>
      </xdr:nvSpPr>
      <xdr:spPr>
        <a:xfrm>
          <a:off x="5705475" y="2686050"/>
          <a:ext cx="5715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8</xdr:col>
      <xdr:colOff>66675</xdr:colOff>
      <xdr:row>46</xdr:row>
      <xdr:rowOff>0</xdr:rowOff>
    </xdr:to>
    <xdr:sp>
      <xdr:nvSpPr>
        <xdr:cNvPr id="79" name="Oval 79"/>
        <xdr:cNvSpPr>
          <a:spLocks/>
        </xdr:cNvSpPr>
      </xdr:nvSpPr>
      <xdr:spPr>
        <a:xfrm>
          <a:off x="457200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80" name="Oval 80"/>
        <xdr:cNvSpPr>
          <a:spLocks/>
        </xdr:cNvSpPr>
      </xdr:nvSpPr>
      <xdr:spPr>
        <a:xfrm>
          <a:off x="1219200" y="4895850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46</xdr:row>
      <xdr:rowOff>0</xdr:rowOff>
    </xdr:from>
    <xdr:to>
      <xdr:col>22</xdr:col>
      <xdr:colOff>9525</xdr:colOff>
      <xdr:row>46</xdr:row>
      <xdr:rowOff>0</xdr:rowOff>
    </xdr:to>
    <xdr:sp>
      <xdr:nvSpPr>
        <xdr:cNvPr id="81" name="Oval 81"/>
        <xdr:cNvSpPr>
          <a:spLocks/>
        </xdr:cNvSpPr>
      </xdr:nvSpPr>
      <xdr:spPr>
        <a:xfrm>
          <a:off x="2000250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0</xdr:rowOff>
    </xdr:from>
    <xdr:to>
      <xdr:col>8</xdr:col>
      <xdr:colOff>28575</xdr:colOff>
      <xdr:row>46</xdr:row>
      <xdr:rowOff>0</xdr:rowOff>
    </xdr:to>
    <xdr:sp>
      <xdr:nvSpPr>
        <xdr:cNvPr id="82" name="Oval 82"/>
        <xdr:cNvSpPr>
          <a:spLocks/>
        </xdr:cNvSpPr>
      </xdr:nvSpPr>
      <xdr:spPr>
        <a:xfrm>
          <a:off x="428625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83" name="Oval 83"/>
        <xdr:cNvSpPr>
          <a:spLocks/>
        </xdr:cNvSpPr>
      </xdr:nvSpPr>
      <xdr:spPr>
        <a:xfrm>
          <a:off x="1228725" y="4895850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0</xdr:rowOff>
    </xdr:from>
    <xdr:to>
      <xdr:col>22</xdr:col>
      <xdr:colOff>28575</xdr:colOff>
      <xdr:row>46</xdr:row>
      <xdr:rowOff>0</xdr:rowOff>
    </xdr:to>
    <xdr:sp>
      <xdr:nvSpPr>
        <xdr:cNvPr id="84" name="Oval 84"/>
        <xdr:cNvSpPr>
          <a:spLocks/>
        </xdr:cNvSpPr>
      </xdr:nvSpPr>
      <xdr:spPr>
        <a:xfrm>
          <a:off x="20288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85" name="Oval 85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86" name="Oval 86"/>
        <xdr:cNvSpPr>
          <a:spLocks/>
        </xdr:cNvSpPr>
      </xdr:nvSpPr>
      <xdr:spPr>
        <a:xfrm>
          <a:off x="1219200" y="1752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87" name="Oval 87"/>
        <xdr:cNvSpPr>
          <a:spLocks/>
        </xdr:cNvSpPr>
      </xdr:nvSpPr>
      <xdr:spPr>
        <a:xfrm>
          <a:off x="2000250" y="1762125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88" name="Oval 88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89" name="Oval 89"/>
        <xdr:cNvSpPr>
          <a:spLocks/>
        </xdr:cNvSpPr>
      </xdr:nvSpPr>
      <xdr:spPr>
        <a:xfrm>
          <a:off x="1228725" y="2724150"/>
          <a:ext cx="5334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90" name="Oval 90"/>
        <xdr:cNvSpPr>
          <a:spLocks/>
        </xdr:cNvSpPr>
      </xdr:nvSpPr>
      <xdr:spPr>
        <a:xfrm>
          <a:off x="2028825" y="2686050"/>
          <a:ext cx="55245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91" name="Oval 91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92" name="Oval 92"/>
        <xdr:cNvSpPr>
          <a:spLocks/>
        </xdr:cNvSpPr>
      </xdr:nvSpPr>
      <xdr:spPr>
        <a:xfrm>
          <a:off x="1219200" y="1752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93" name="Oval 93"/>
        <xdr:cNvSpPr>
          <a:spLocks/>
        </xdr:cNvSpPr>
      </xdr:nvSpPr>
      <xdr:spPr>
        <a:xfrm>
          <a:off x="2000250" y="1762125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94" name="Oval 94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95" name="Oval 95"/>
        <xdr:cNvSpPr>
          <a:spLocks/>
        </xdr:cNvSpPr>
      </xdr:nvSpPr>
      <xdr:spPr>
        <a:xfrm>
          <a:off x="1228725" y="2724150"/>
          <a:ext cx="5334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96" name="Oval 96"/>
        <xdr:cNvSpPr>
          <a:spLocks/>
        </xdr:cNvSpPr>
      </xdr:nvSpPr>
      <xdr:spPr>
        <a:xfrm>
          <a:off x="2028825" y="2686050"/>
          <a:ext cx="55245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97" name="Oval 97"/>
        <xdr:cNvSpPr>
          <a:spLocks/>
        </xdr:cNvSpPr>
      </xdr:nvSpPr>
      <xdr:spPr>
        <a:xfrm>
          <a:off x="41148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98" name="Oval 98"/>
        <xdr:cNvSpPr>
          <a:spLocks/>
        </xdr:cNvSpPr>
      </xdr:nvSpPr>
      <xdr:spPr>
        <a:xfrm>
          <a:off x="4876800" y="1752600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99" name="Oval 99"/>
        <xdr:cNvSpPr>
          <a:spLocks/>
        </xdr:cNvSpPr>
      </xdr:nvSpPr>
      <xdr:spPr>
        <a:xfrm>
          <a:off x="5676900" y="1762125"/>
          <a:ext cx="5810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100" name="Oval 100"/>
        <xdr:cNvSpPr>
          <a:spLocks/>
        </xdr:cNvSpPr>
      </xdr:nvSpPr>
      <xdr:spPr>
        <a:xfrm>
          <a:off x="40862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101" name="Oval 101"/>
        <xdr:cNvSpPr>
          <a:spLocks/>
        </xdr:cNvSpPr>
      </xdr:nvSpPr>
      <xdr:spPr>
        <a:xfrm>
          <a:off x="4886325" y="272415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102" name="Oval 102"/>
        <xdr:cNvSpPr>
          <a:spLocks/>
        </xdr:cNvSpPr>
      </xdr:nvSpPr>
      <xdr:spPr>
        <a:xfrm>
          <a:off x="5705475" y="2686050"/>
          <a:ext cx="5715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103" name="Oval 103"/>
        <xdr:cNvSpPr>
          <a:spLocks/>
        </xdr:cNvSpPr>
      </xdr:nvSpPr>
      <xdr:spPr>
        <a:xfrm>
          <a:off x="78581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104" name="Oval 104"/>
        <xdr:cNvSpPr>
          <a:spLocks/>
        </xdr:cNvSpPr>
      </xdr:nvSpPr>
      <xdr:spPr>
        <a:xfrm>
          <a:off x="8620125" y="175260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105" name="Oval 105"/>
        <xdr:cNvSpPr>
          <a:spLocks/>
        </xdr:cNvSpPr>
      </xdr:nvSpPr>
      <xdr:spPr>
        <a:xfrm>
          <a:off x="9410700" y="1762125"/>
          <a:ext cx="571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106" name="Oval 106"/>
        <xdr:cNvSpPr>
          <a:spLocks/>
        </xdr:cNvSpPr>
      </xdr:nvSpPr>
      <xdr:spPr>
        <a:xfrm>
          <a:off x="78295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107" name="Oval 107"/>
        <xdr:cNvSpPr>
          <a:spLocks/>
        </xdr:cNvSpPr>
      </xdr:nvSpPr>
      <xdr:spPr>
        <a:xfrm>
          <a:off x="8629650" y="27241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108" name="Oval 108"/>
        <xdr:cNvSpPr>
          <a:spLocks/>
        </xdr:cNvSpPr>
      </xdr:nvSpPr>
      <xdr:spPr>
        <a:xfrm>
          <a:off x="9439275" y="2686050"/>
          <a:ext cx="5619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66675</xdr:rowOff>
    </xdr:from>
    <xdr:to>
      <xdr:col>8</xdr:col>
      <xdr:colOff>66675</xdr:colOff>
      <xdr:row>69</xdr:row>
      <xdr:rowOff>85725</xdr:rowOff>
    </xdr:to>
    <xdr:sp>
      <xdr:nvSpPr>
        <xdr:cNvPr id="109" name="Oval 109"/>
        <xdr:cNvSpPr>
          <a:spLocks/>
        </xdr:cNvSpPr>
      </xdr:nvSpPr>
      <xdr:spPr>
        <a:xfrm>
          <a:off x="457200" y="68008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64</xdr:row>
      <xdr:rowOff>85725</xdr:rowOff>
    </xdr:from>
    <xdr:to>
      <xdr:col>15</xdr:col>
      <xdr:colOff>28575</xdr:colOff>
      <xdr:row>70</xdr:row>
      <xdr:rowOff>0</xdr:rowOff>
    </xdr:to>
    <xdr:sp>
      <xdr:nvSpPr>
        <xdr:cNvPr id="110" name="Oval 110"/>
        <xdr:cNvSpPr>
          <a:spLocks/>
        </xdr:cNvSpPr>
      </xdr:nvSpPr>
      <xdr:spPr>
        <a:xfrm>
          <a:off x="1219200" y="68199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65</xdr:row>
      <xdr:rowOff>0</xdr:rowOff>
    </xdr:from>
    <xdr:to>
      <xdr:col>22</xdr:col>
      <xdr:colOff>9525</xdr:colOff>
      <xdr:row>70</xdr:row>
      <xdr:rowOff>9525</xdr:rowOff>
    </xdr:to>
    <xdr:sp>
      <xdr:nvSpPr>
        <xdr:cNvPr id="111" name="Oval 111"/>
        <xdr:cNvSpPr>
          <a:spLocks/>
        </xdr:cNvSpPr>
      </xdr:nvSpPr>
      <xdr:spPr>
        <a:xfrm>
          <a:off x="2000250" y="6829425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74</xdr:row>
      <xdr:rowOff>85725</xdr:rowOff>
    </xdr:from>
    <xdr:to>
      <xdr:col>8</xdr:col>
      <xdr:colOff>28575</xdr:colOff>
      <xdr:row>80</xdr:row>
      <xdr:rowOff>0</xdr:rowOff>
    </xdr:to>
    <xdr:sp>
      <xdr:nvSpPr>
        <xdr:cNvPr id="112" name="Oval 112"/>
        <xdr:cNvSpPr>
          <a:spLocks/>
        </xdr:cNvSpPr>
      </xdr:nvSpPr>
      <xdr:spPr>
        <a:xfrm>
          <a:off x="428625" y="77724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75</xdr:row>
      <xdr:rowOff>9525</xdr:rowOff>
    </xdr:from>
    <xdr:to>
      <xdr:col>15</xdr:col>
      <xdr:colOff>28575</xdr:colOff>
      <xdr:row>80</xdr:row>
      <xdr:rowOff>19050</xdr:rowOff>
    </xdr:to>
    <xdr:sp>
      <xdr:nvSpPr>
        <xdr:cNvPr id="113" name="Oval 113"/>
        <xdr:cNvSpPr>
          <a:spLocks/>
        </xdr:cNvSpPr>
      </xdr:nvSpPr>
      <xdr:spPr>
        <a:xfrm>
          <a:off x="1228725" y="7791450"/>
          <a:ext cx="5334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74</xdr:row>
      <xdr:rowOff>66675</xdr:rowOff>
    </xdr:from>
    <xdr:to>
      <xdr:col>22</xdr:col>
      <xdr:colOff>28575</xdr:colOff>
      <xdr:row>80</xdr:row>
      <xdr:rowOff>9525</xdr:rowOff>
    </xdr:to>
    <xdr:sp>
      <xdr:nvSpPr>
        <xdr:cNvPr id="114" name="Oval 114"/>
        <xdr:cNvSpPr>
          <a:spLocks/>
        </xdr:cNvSpPr>
      </xdr:nvSpPr>
      <xdr:spPr>
        <a:xfrm>
          <a:off x="2028825" y="7753350"/>
          <a:ext cx="55245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64</xdr:row>
      <xdr:rowOff>66675</xdr:rowOff>
    </xdr:from>
    <xdr:to>
      <xdr:col>39</xdr:col>
      <xdr:colOff>66675</xdr:colOff>
      <xdr:row>69</xdr:row>
      <xdr:rowOff>85725</xdr:rowOff>
    </xdr:to>
    <xdr:sp>
      <xdr:nvSpPr>
        <xdr:cNvPr id="115" name="Oval 115"/>
        <xdr:cNvSpPr>
          <a:spLocks/>
        </xdr:cNvSpPr>
      </xdr:nvSpPr>
      <xdr:spPr>
        <a:xfrm>
          <a:off x="4114800" y="68008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64</xdr:row>
      <xdr:rowOff>85725</xdr:rowOff>
    </xdr:from>
    <xdr:to>
      <xdr:col>46</xdr:col>
      <xdr:colOff>28575</xdr:colOff>
      <xdr:row>70</xdr:row>
      <xdr:rowOff>0</xdr:rowOff>
    </xdr:to>
    <xdr:sp>
      <xdr:nvSpPr>
        <xdr:cNvPr id="116" name="Oval 116"/>
        <xdr:cNvSpPr>
          <a:spLocks/>
        </xdr:cNvSpPr>
      </xdr:nvSpPr>
      <xdr:spPr>
        <a:xfrm>
          <a:off x="4876800" y="6819900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65</xdr:row>
      <xdr:rowOff>0</xdr:rowOff>
    </xdr:from>
    <xdr:to>
      <xdr:col>53</xdr:col>
      <xdr:colOff>9525</xdr:colOff>
      <xdr:row>70</xdr:row>
      <xdr:rowOff>9525</xdr:rowOff>
    </xdr:to>
    <xdr:sp>
      <xdr:nvSpPr>
        <xdr:cNvPr id="117" name="Oval 117"/>
        <xdr:cNvSpPr>
          <a:spLocks/>
        </xdr:cNvSpPr>
      </xdr:nvSpPr>
      <xdr:spPr>
        <a:xfrm>
          <a:off x="5676900" y="6829425"/>
          <a:ext cx="5810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74</xdr:row>
      <xdr:rowOff>85725</xdr:rowOff>
    </xdr:from>
    <xdr:to>
      <xdr:col>39</xdr:col>
      <xdr:colOff>28575</xdr:colOff>
      <xdr:row>80</xdr:row>
      <xdr:rowOff>0</xdr:rowOff>
    </xdr:to>
    <xdr:sp>
      <xdr:nvSpPr>
        <xdr:cNvPr id="118" name="Oval 118"/>
        <xdr:cNvSpPr>
          <a:spLocks/>
        </xdr:cNvSpPr>
      </xdr:nvSpPr>
      <xdr:spPr>
        <a:xfrm>
          <a:off x="4086225" y="77724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75</xdr:row>
      <xdr:rowOff>9525</xdr:rowOff>
    </xdr:from>
    <xdr:to>
      <xdr:col>46</xdr:col>
      <xdr:colOff>28575</xdr:colOff>
      <xdr:row>80</xdr:row>
      <xdr:rowOff>19050</xdr:rowOff>
    </xdr:to>
    <xdr:sp>
      <xdr:nvSpPr>
        <xdr:cNvPr id="119" name="Oval 119"/>
        <xdr:cNvSpPr>
          <a:spLocks/>
        </xdr:cNvSpPr>
      </xdr:nvSpPr>
      <xdr:spPr>
        <a:xfrm>
          <a:off x="4886325" y="779145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74</xdr:row>
      <xdr:rowOff>66675</xdr:rowOff>
    </xdr:from>
    <xdr:to>
      <xdr:col>53</xdr:col>
      <xdr:colOff>28575</xdr:colOff>
      <xdr:row>80</xdr:row>
      <xdr:rowOff>9525</xdr:rowOff>
    </xdr:to>
    <xdr:sp>
      <xdr:nvSpPr>
        <xdr:cNvPr id="120" name="Oval 120"/>
        <xdr:cNvSpPr>
          <a:spLocks/>
        </xdr:cNvSpPr>
      </xdr:nvSpPr>
      <xdr:spPr>
        <a:xfrm>
          <a:off x="5705475" y="7753350"/>
          <a:ext cx="5715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64</xdr:row>
      <xdr:rowOff>66675</xdr:rowOff>
    </xdr:from>
    <xdr:to>
      <xdr:col>70</xdr:col>
      <xdr:colOff>66675</xdr:colOff>
      <xdr:row>69</xdr:row>
      <xdr:rowOff>85725</xdr:rowOff>
    </xdr:to>
    <xdr:sp>
      <xdr:nvSpPr>
        <xdr:cNvPr id="121" name="Oval 121"/>
        <xdr:cNvSpPr>
          <a:spLocks/>
        </xdr:cNvSpPr>
      </xdr:nvSpPr>
      <xdr:spPr>
        <a:xfrm>
          <a:off x="7858125" y="68008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64</xdr:row>
      <xdr:rowOff>85725</xdr:rowOff>
    </xdr:from>
    <xdr:to>
      <xdr:col>77</xdr:col>
      <xdr:colOff>28575</xdr:colOff>
      <xdr:row>70</xdr:row>
      <xdr:rowOff>0</xdr:rowOff>
    </xdr:to>
    <xdr:sp>
      <xdr:nvSpPr>
        <xdr:cNvPr id="122" name="Oval 122"/>
        <xdr:cNvSpPr>
          <a:spLocks/>
        </xdr:cNvSpPr>
      </xdr:nvSpPr>
      <xdr:spPr>
        <a:xfrm>
          <a:off x="8620125" y="681990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65</xdr:row>
      <xdr:rowOff>0</xdr:rowOff>
    </xdr:from>
    <xdr:to>
      <xdr:col>84</xdr:col>
      <xdr:colOff>9525</xdr:colOff>
      <xdr:row>70</xdr:row>
      <xdr:rowOff>9525</xdr:rowOff>
    </xdr:to>
    <xdr:sp>
      <xdr:nvSpPr>
        <xdr:cNvPr id="123" name="Oval 123"/>
        <xdr:cNvSpPr>
          <a:spLocks/>
        </xdr:cNvSpPr>
      </xdr:nvSpPr>
      <xdr:spPr>
        <a:xfrm>
          <a:off x="9410700" y="6829425"/>
          <a:ext cx="571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74</xdr:row>
      <xdr:rowOff>85725</xdr:rowOff>
    </xdr:from>
    <xdr:to>
      <xdr:col>70</xdr:col>
      <xdr:colOff>28575</xdr:colOff>
      <xdr:row>80</xdr:row>
      <xdr:rowOff>0</xdr:rowOff>
    </xdr:to>
    <xdr:sp>
      <xdr:nvSpPr>
        <xdr:cNvPr id="124" name="Oval 124"/>
        <xdr:cNvSpPr>
          <a:spLocks/>
        </xdr:cNvSpPr>
      </xdr:nvSpPr>
      <xdr:spPr>
        <a:xfrm>
          <a:off x="7829550" y="77724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75</xdr:row>
      <xdr:rowOff>9525</xdr:rowOff>
    </xdr:from>
    <xdr:to>
      <xdr:col>77</xdr:col>
      <xdr:colOff>28575</xdr:colOff>
      <xdr:row>80</xdr:row>
      <xdr:rowOff>19050</xdr:rowOff>
    </xdr:to>
    <xdr:sp>
      <xdr:nvSpPr>
        <xdr:cNvPr id="125" name="Oval 125"/>
        <xdr:cNvSpPr>
          <a:spLocks/>
        </xdr:cNvSpPr>
      </xdr:nvSpPr>
      <xdr:spPr>
        <a:xfrm>
          <a:off x="8629650" y="77914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74</xdr:row>
      <xdr:rowOff>66675</xdr:rowOff>
    </xdr:from>
    <xdr:to>
      <xdr:col>84</xdr:col>
      <xdr:colOff>28575</xdr:colOff>
      <xdr:row>80</xdr:row>
      <xdr:rowOff>9525</xdr:rowOff>
    </xdr:to>
    <xdr:sp>
      <xdr:nvSpPr>
        <xdr:cNvPr id="126" name="Oval 126"/>
        <xdr:cNvSpPr>
          <a:spLocks/>
        </xdr:cNvSpPr>
      </xdr:nvSpPr>
      <xdr:spPr>
        <a:xfrm>
          <a:off x="9439275" y="7753350"/>
          <a:ext cx="5619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66675</xdr:rowOff>
    </xdr:from>
    <xdr:to>
      <xdr:col>8</xdr:col>
      <xdr:colOff>66675</xdr:colOff>
      <xdr:row>116</xdr:row>
      <xdr:rowOff>85725</xdr:rowOff>
    </xdr:to>
    <xdr:sp>
      <xdr:nvSpPr>
        <xdr:cNvPr id="127" name="Oval 127"/>
        <xdr:cNvSpPr>
          <a:spLocks/>
        </xdr:cNvSpPr>
      </xdr:nvSpPr>
      <xdr:spPr>
        <a:xfrm>
          <a:off x="457200" y="119824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111</xdr:row>
      <xdr:rowOff>85725</xdr:rowOff>
    </xdr:from>
    <xdr:to>
      <xdr:col>15</xdr:col>
      <xdr:colOff>28575</xdr:colOff>
      <xdr:row>117</xdr:row>
      <xdr:rowOff>0</xdr:rowOff>
    </xdr:to>
    <xdr:sp>
      <xdr:nvSpPr>
        <xdr:cNvPr id="128" name="Oval 128"/>
        <xdr:cNvSpPr>
          <a:spLocks/>
        </xdr:cNvSpPr>
      </xdr:nvSpPr>
      <xdr:spPr>
        <a:xfrm>
          <a:off x="1219200" y="120015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112</xdr:row>
      <xdr:rowOff>0</xdr:rowOff>
    </xdr:from>
    <xdr:to>
      <xdr:col>22</xdr:col>
      <xdr:colOff>9525</xdr:colOff>
      <xdr:row>117</xdr:row>
      <xdr:rowOff>9525</xdr:rowOff>
    </xdr:to>
    <xdr:sp>
      <xdr:nvSpPr>
        <xdr:cNvPr id="129" name="Oval 129"/>
        <xdr:cNvSpPr>
          <a:spLocks/>
        </xdr:cNvSpPr>
      </xdr:nvSpPr>
      <xdr:spPr>
        <a:xfrm>
          <a:off x="2000250" y="12011025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121</xdr:row>
      <xdr:rowOff>85725</xdr:rowOff>
    </xdr:from>
    <xdr:to>
      <xdr:col>8</xdr:col>
      <xdr:colOff>28575</xdr:colOff>
      <xdr:row>127</xdr:row>
      <xdr:rowOff>0</xdr:rowOff>
    </xdr:to>
    <xdr:sp>
      <xdr:nvSpPr>
        <xdr:cNvPr id="130" name="Oval 130"/>
        <xdr:cNvSpPr>
          <a:spLocks/>
        </xdr:cNvSpPr>
      </xdr:nvSpPr>
      <xdr:spPr>
        <a:xfrm>
          <a:off x="428625" y="129540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122</xdr:row>
      <xdr:rowOff>9525</xdr:rowOff>
    </xdr:from>
    <xdr:to>
      <xdr:col>15</xdr:col>
      <xdr:colOff>28575</xdr:colOff>
      <xdr:row>127</xdr:row>
      <xdr:rowOff>19050</xdr:rowOff>
    </xdr:to>
    <xdr:sp>
      <xdr:nvSpPr>
        <xdr:cNvPr id="131" name="Oval 131"/>
        <xdr:cNvSpPr>
          <a:spLocks/>
        </xdr:cNvSpPr>
      </xdr:nvSpPr>
      <xdr:spPr>
        <a:xfrm>
          <a:off x="1228725" y="12973050"/>
          <a:ext cx="5334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121</xdr:row>
      <xdr:rowOff>66675</xdr:rowOff>
    </xdr:from>
    <xdr:to>
      <xdr:col>22</xdr:col>
      <xdr:colOff>28575</xdr:colOff>
      <xdr:row>127</xdr:row>
      <xdr:rowOff>9525</xdr:rowOff>
    </xdr:to>
    <xdr:sp>
      <xdr:nvSpPr>
        <xdr:cNvPr id="132" name="Oval 132"/>
        <xdr:cNvSpPr>
          <a:spLocks/>
        </xdr:cNvSpPr>
      </xdr:nvSpPr>
      <xdr:spPr>
        <a:xfrm>
          <a:off x="2028825" y="12934950"/>
          <a:ext cx="55245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111</xdr:row>
      <xdr:rowOff>66675</xdr:rowOff>
    </xdr:from>
    <xdr:to>
      <xdr:col>39</xdr:col>
      <xdr:colOff>66675</xdr:colOff>
      <xdr:row>116</xdr:row>
      <xdr:rowOff>85725</xdr:rowOff>
    </xdr:to>
    <xdr:sp>
      <xdr:nvSpPr>
        <xdr:cNvPr id="133" name="Oval 133"/>
        <xdr:cNvSpPr>
          <a:spLocks/>
        </xdr:cNvSpPr>
      </xdr:nvSpPr>
      <xdr:spPr>
        <a:xfrm>
          <a:off x="4114800" y="119824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111</xdr:row>
      <xdr:rowOff>85725</xdr:rowOff>
    </xdr:from>
    <xdr:to>
      <xdr:col>46</xdr:col>
      <xdr:colOff>28575</xdr:colOff>
      <xdr:row>117</xdr:row>
      <xdr:rowOff>0</xdr:rowOff>
    </xdr:to>
    <xdr:sp>
      <xdr:nvSpPr>
        <xdr:cNvPr id="134" name="Oval 134"/>
        <xdr:cNvSpPr>
          <a:spLocks/>
        </xdr:cNvSpPr>
      </xdr:nvSpPr>
      <xdr:spPr>
        <a:xfrm>
          <a:off x="4876800" y="12001500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112</xdr:row>
      <xdr:rowOff>0</xdr:rowOff>
    </xdr:from>
    <xdr:to>
      <xdr:col>53</xdr:col>
      <xdr:colOff>9525</xdr:colOff>
      <xdr:row>117</xdr:row>
      <xdr:rowOff>9525</xdr:rowOff>
    </xdr:to>
    <xdr:sp>
      <xdr:nvSpPr>
        <xdr:cNvPr id="135" name="Oval 135"/>
        <xdr:cNvSpPr>
          <a:spLocks/>
        </xdr:cNvSpPr>
      </xdr:nvSpPr>
      <xdr:spPr>
        <a:xfrm>
          <a:off x="5676900" y="12011025"/>
          <a:ext cx="5810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121</xdr:row>
      <xdr:rowOff>85725</xdr:rowOff>
    </xdr:from>
    <xdr:to>
      <xdr:col>39</xdr:col>
      <xdr:colOff>28575</xdr:colOff>
      <xdr:row>127</xdr:row>
      <xdr:rowOff>0</xdr:rowOff>
    </xdr:to>
    <xdr:sp>
      <xdr:nvSpPr>
        <xdr:cNvPr id="136" name="Oval 136"/>
        <xdr:cNvSpPr>
          <a:spLocks/>
        </xdr:cNvSpPr>
      </xdr:nvSpPr>
      <xdr:spPr>
        <a:xfrm>
          <a:off x="4086225" y="129540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122</xdr:row>
      <xdr:rowOff>9525</xdr:rowOff>
    </xdr:from>
    <xdr:to>
      <xdr:col>46</xdr:col>
      <xdr:colOff>28575</xdr:colOff>
      <xdr:row>127</xdr:row>
      <xdr:rowOff>19050</xdr:rowOff>
    </xdr:to>
    <xdr:sp>
      <xdr:nvSpPr>
        <xdr:cNvPr id="137" name="Oval 137"/>
        <xdr:cNvSpPr>
          <a:spLocks/>
        </xdr:cNvSpPr>
      </xdr:nvSpPr>
      <xdr:spPr>
        <a:xfrm>
          <a:off x="4886325" y="1297305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121</xdr:row>
      <xdr:rowOff>66675</xdr:rowOff>
    </xdr:from>
    <xdr:to>
      <xdr:col>53</xdr:col>
      <xdr:colOff>28575</xdr:colOff>
      <xdr:row>127</xdr:row>
      <xdr:rowOff>9525</xdr:rowOff>
    </xdr:to>
    <xdr:sp>
      <xdr:nvSpPr>
        <xdr:cNvPr id="138" name="Oval 138"/>
        <xdr:cNvSpPr>
          <a:spLocks/>
        </xdr:cNvSpPr>
      </xdr:nvSpPr>
      <xdr:spPr>
        <a:xfrm>
          <a:off x="5705475" y="12934950"/>
          <a:ext cx="5715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111</xdr:row>
      <xdr:rowOff>66675</xdr:rowOff>
    </xdr:from>
    <xdr:to>
      <xdr:col>70</xdr:col>
      <xdr:colOff>66675</xdr:colOff>
      <xdr:row>116</xdr:row>
      <xdr:rowOff>85725</xdr:rowOff>
    </xdr:to>
    <xdr:sp>
      <xdr:nvSpPr>
        <xdr:cNvPr id="139" name="Oval 139"/>
        <xdr:cNvSpPr>
          <a:spLocks/>
        </xdr:cNvSpPr>
      </xdr:nvSpPr>
      <xdr:spPr>
        <a:xfrm>
          <a:off x="7858125" y="119824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111</xdr:row>
      <xdr:rowOff>85725</xdr:rowOff>
    </xdr:from>
    <xdr:to>
      <xdr:col>77</xdr:col>
      <xdr:colOff>28575</xdr:colOff>
      <xdr:row>117</xdr:row>
      <xdr:rowOff>0</xdr:rowOff>
    </xdr:to>
    <xdr:sp>
      <xdr:nvSpPr>
        <xdr:cNvPr id="140" name="Oval 140"/>
        <xdr:cNvSpPr>
          <a:spLocks/>
        </xdr:cNvSpPr>
      </xdr:nvSpPr>
      <xdr:spPr>
        <a:xfrm>
          <a:off x="8620125" y="1200150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112</xdr:row>
      <xdr:rowOff>0</xdr:rowOff>
    </xdr:from>
    <xdr:to>
      <xdr:col>84</xdr:col>
      <xdr:colOff>9525</xdr:colOff>
      <xdr:row>117</xdr:row>
      <xdr:rowOff>9525</xdr:rowOff>
    </xdr:to>
    <xdr:sp>
      <xdr:nvSpPr>
        <xdr:cNvPr id="141" name="Oval 141"/>
        <xdr:cNvSpPr>
          <a:spLocks/>
        </xdr:cNvSpPr>
      </xdr:nvSpPr>
      <xdr:spPr>
        <a:xfrm>
          <a:off x="9410700" y="12011025"/>
          <a:ext cx="571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121</xdr:row>
      <xdr:rowOff>85725</xdr:rowOff>
    </xdr:from>
    <xdr:to>
      <xdr:col>70</xdr:col>
      <xdr:colOff>28575</xdr:colOff>
      <xdr:row>127</xdr:row>
      <xdr:rowOff>0</xdr:rowOff>
    </xdr:to>
    <xdr:sp>
      <xdr:nvSpPr>
        <xdr:cNvPr id="142" name="Oval 142"/>
        <xdr:cNvSpPr>
          <a:spLocks/>
        </xdr:cNvSpPr>
      </xdr:nvSpPr>
      <xdr:spPr>
        <a:xfrm>
          <a:off x="7829550" y="129540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122</xdr:row>
      <xdr:rowOff>9525</xdr:rowOff>
    </xdr:from>
    <xdr:to>
      <xdr:col>77</xdr:col>
      <xdr:colOff>28575</xdr:colOff>
      <xdr:row>127</xdr:row>
      <xdr:rowOff>19050</xdr:rowOff>
    </xdr:to>
    <xdr:sp>
      <xdr:nvSpPr>
        <xdr:cNvPr id="143" name="Oval 143"/>
        <xdr:cNvSpPr>
          <a:spLocks/>
        </xdr:cNvSpPr>
      </xdr:nvSpPr>
      <xdr:spPr>
        <a:xfrm>
          <a:off x="8629650" y="129730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121</xdr:row>
      <xdr:rowOff>66675</xdr:rowOff>
    </xdr:from>
    <xdr:to>
      <xdr:col>84</xdr:col>
      <xdr:colOff>28575</xdr:colOff>
      <xdr:row>127</xdr:row>
      <xdr:rowOff>9525</xdr:rowOff>
    </xdr:to>
    <xdr:sp>
      <xdr:nvSpPr>
        <xdr:cNvPr id="144" name="Oval 144"/>
        <xdr:cNvSpPr>
          <a:spLocks/>
        </xdr:cNvSpPr>
      </xdr:nvSpPr>
      <xdr:spPr>
        <a:xfrm>
          <a:off x="9439275" y="12934950"/>
          <a:ext cx="5619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64</xdr:row>
      <xdr:rowOff>66675</xdr:rowOff>
    </xdr:from>
    <xdr:to>
      <xdr:col>70</xdr:col>
      <xdr:colOff>66675</xdr:colOff>
      <xdr:row>69</xdr:row>
      <xdr:rowOff>85725</xdr:rowOff>
    </xdr:to>
    <xdr:sp>
      <xdr:nvSpPr>
        <xdr:cNvPr id="145" name="Oval 145"/>
        <xdr:cNvSpPr>
          <a:spLocks/>
        </xdr:cNvSpPr>
      </xdr:nvSpPr>
      <xdr:spPr>
        <a:xfrm>
          <a:off x="7858125" y="68008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64</xdr:row>
      <xdr:rowOff>85725</xdr:rowOff>
    </xdr:from>
    <xdr:to>
      <xdr:col>77</xdr:col>
      <xdr:colOff>28575</xdr:colOff>
      <xdr:row>70</xdr:row>
      <xdr:rowOff>0</xdr:rowOff>
    </xdr:to>
    <xdr:sp>
      <xdr:nvSpPr>
        <xdr:cNvPr id="146" name="Oval 146"/>
        <xdr:cNvSpPr>
          <a:spLocks/>
        </xdr:cNvSpPr>
      </xdr:nvSpPr>
      <xdr:spPr>
        <a:xfrm>
          <a:off x="8620125" y="681990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65</xdr:row>
      <xdr:rowOff>0</xdr:rowOff>
    </xdr:from>
    <xdr:to>
      <xdr:col>84</xdr:col>
      <xdr:colOff>9525</xdr:colOff>
      <xdr:row>70</xdr:row>
      <xdr:rowOff>9525</xdr:rowOff>
    </xdr:to>
    <xdr:sp>
      <xdr:nvSpPr>
        <xdr:cNvPr id="147" name="Oval 147"/>
        <xdr:cNvSpPr>
          <a:spLocks/>
        </xdr:cNvSpPr>
      </xdr:nvSpPr>
      <xdr:spPr>
        <a:xfrm>
          <a:off x="9410700" y="6829425"/>
          <a:ext cx="571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74</xdr:row>
      <xdr:rowOff>85725</xdr:rowOff>
    </xdr:from>
    <xdr:to>
      <xdr:col>70</xdr:col>
      <xdr:colOff>28575</xdr:colOff>
      <xdr:row>80</xdr:row>
      <xdr:rowOff>0</xdr:rowOff>
    </xdr:to>
    <xdr:sp>
      <xdr:nvSpPr>
        <xdr:cNvPr id="148" name="Oval 148"/>
        <xdr:cNvSpPr>
          <a:spLocks/>
        </xdr:cNvSpPr>
      </xdr:nvSpPr>
      <xdr:spPr>
        <a:xfrm>
          <a:off x="7829550" y="77724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75</xdr:row>
      <xdr:rowOff>9525</xdr:rowOff>
    </xdr:from>
    <xdr:to>
      <xdr:col>77</xdr:col>
      <xdr:colOff>28575</xdr:colOff>
      <xdr:row>80</xdr:row>
      <xdr:rowOff>19050</xdr:rowOff>
    </xdr:to>
    <xdr:sp>
      <xdr:nvSpPr>
        <xdr:cNvPr id="149" name="Oval 149"/>
        <xdr:cNvSpPr>
          <a:spLocks/>
        </xdr:cNvSpPr>
      </xdr:nvSpPr>
      <xdr:spPr>
        <a:xfrm>
          <a:off x="8629650" y="77914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74</xdr:row>
      <xdr:rowOff>66675</xdr:rowOff>
    </xdr:from>
    <xdr:to>
      <xdr:col>84</xdr:col>
      <xdr:colOff>28575</xdr:colOff>
      <xdr:row>80</xdr:row>
      <xdr:rowOff>9525</xdr:rowOff>
    </xdr:to>
    <xdr:sp>
      <xdr:nvSpPr>
        <xdr:cNvPr id="150" name="Oval 150"/>
        <xdr:cNvSpPr>
          <a:spLocks/>
        </xdr:cNvSpPr>
      </xdr:nvSpPr>
      <xdr:spPr>
        <a:xfrm>
          <a:off x="9439275" y="7753350"/>
          <a:ext cx="5619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151" name="Oval 151"/>
        <xdr:cNvSpPr>
          <a:spLocks/>
        </xdr:cNvSpPr>
      </xdr:nvSpPr>
      <xdr:spPr>
        <a:xfrm>
          <a:off x="78581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152" name="Oval 152"/>
        <xdr:cNvSpPr>
          <a:spLocks/>
        </xdr:cNvSpPr>
      </xdr:nvSpPr>
      <xdr:spPr>
        <a:xfrm>
          <a:off x="8620125" y="175260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153" name="Oval 153"/>
        <xdr:cNvSpPr>
          <a:spLocks/>
        </xdr:cNvSpPr>
      </xdr:nvSpPr>
      <xdr:spPr>
        <a:xfrm>
          <a:off x="9410700" y="1762125"/>
          <a:ext cx="571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154" name="Oval 154"/>
        <xdr:cNvSpPr>
          <a:spLocks/>
        </xdr:cNvSpPr>
      </xdr:nvSpPr>
      <xdr:spPr>
        <a:xfrm>
          <a:off x="78295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155" name="Oval 155"/>
        <xdr:cNvSpPr>
          <a:spLocks/>
        </xdr:cNvSpPr>
      </xdr:nvSpPr>
      <xdr:spPr>
        <a:xfrm>
          <a:off x="8629650" y="27241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156" name="Oval 156"/>
        <xdr:cNvSpPr>
          <a:spLocks/>
        </xdr:cNvSpPr>
      </xdr:nvSpPr>
      <xdr:spPr>
        <a:xfrm>
          <a:off x="9439275" y="2686050"/>
          <a:ext cx="5619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64</xdr:row>
      <xdr:rowOff>66675</xdr:rowOff>
    </xdr:from>
    <xdr:to>
      <xdr:col>39</xdr:col>
      <xdr:colOff>66675</xdr:colOff>
      <xdr:row>69</xdr:row>
      <xdr:rowOff>85725</xdr:rowOff>
    </xdr:to>
    <xdr:sp>
      <xdr:nvSpPr>
        <xdr:cNvPr id="157" name="Oval 157"/>
        <xdr:cNvSpPr>
          <a:spLocks/>
        </xdr:cNvSpPr>
      </xdr:nvSpPr>
      <xdr:spPr>
        <a:xfrm>
          <a:off x="4114800" y="68008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64</xdr:row>
      <xdr:rowOff>85725</xdr:rowOff>
    </xdr:from>
    <xdr:to>
      <xdr:col>46</xdr:col>
      <xdr:colOff>28575</xdr:colOff>
      <xdr:row>70</xdr:row>
      <xdr:rowOff>0</xdr:rowOff>
    </xdr:to>
    <xdr:sp>
      <xdr:nvSpPr>
        <xdr:cNvPr id="158" name="Oval 158"/>
        <xdr:cNvSpPr>
          <a:spLocks/>
        </xdr:cNvSpPr>
      </xdr:nvSpPr>
      <xdr:spPr>
        <a:xfrm>
          <a:off x="4876800" y="6819900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65</xdr:row>
      <xdr:rowOff>0</xdr:rowOff>
    </xdr:from>
    <xdr:to>
      <xdr:col>53</xdr:col>
      <xdr:colOff>9525</xdr:colOff>
      <xdr:row>70</xdr:row>
      <xdr:rowOff>9525</xdr:rowOff>
    </xdr:to>
    <xdr:sp>
      <xdr:nvSpPr>
        <xdr:cNvPr id="159" name="Oval 159"/>
        <xdr:cNvSpPr>
          <a:spLocks/>
        </xdr:cNvSpPr>
      </xdr:nvSpPr>
      <xdr:spPr>
        <a:xfrm>
          <a:off x="5676900" y="6829425"/>
          <a:ext cx="5810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74</xdr:row>
      <xdr:rowOff>85725</xdr:rowOff>
    </xdr:from>
    <xdr:to>
      <xdr:col>39</xdr:col>
      <xdr:colOff>28575</xdr:colOff>
      <xdr:row>80</xdr:row>
      <xdr:rowOff>0</xdr:rowOff>
    </xdr:to>
    <xdr:sp>
      <xdr:nvSpPr>
        <xdr:cNvPr id="160" name="Oval 160"/>
        <xdr:cNvSpPr>
          <a:spLocks/>
        </xdr:cNvSpPr>
      </xdr:nvSpPr>
      <xdr:spPr>
        <a:xfrm>
          <a:off x="4086225" y="77724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75</xdr:row>
      <xdr:rowOff>9525</xdr:rowOff>
    </xdr:from>
    <xdr:to>
      <xdr:col>46</xdr:col>
      <xdr:colOff>28575</xdr:colOff>
      <xdr:row>80</xdr:row>
      <xdr:rowOff>19050</xdr:rowOff>
    </xdr:to>
    <xdr:sp>
      <xdr:nvSpPr>
        <xdr:cNvPr id="161" name="Oval 161"/>
        <xdr:cNvSpPr>
          <a:spLocks/>
        </xdr:cNvSpPr>
      </xdr:nvSpPr>
      <xdr:spPr>
        <a:xfrm>
          <a:off x="4886325" y="779145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74</xdr:row>
      <xdr:rowOff>66675</xdr:rowOff>
    </xdr:from>
    <xdr:to>
      <xdr:col>53</xdr:col>
      <xdr:colOff>28575</xdr:colOff>
      <xdr:row>80</xdr:row>
      <xdr:rowOff>9525</xdr:rowOff>
    </xdr:to>
    <xdr:sp>
      <xdr:nvSpPr>
        <xdr:cNvPr id="162" name="Oval 162"/>
        <xdr:cNvSpPr>
          <a:spLocks/>
        </xdr:cNvSpPr>
      </xdr:nvSpPr>
      <xdr:spPr>
        <a:xfrm>
          <a:off x="5705475" y="7753350"/>
          <a:ext cx="5715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163" name="Oval 163"/>
        <xdr:cNvSpPr>
          <a:spLocks/>
        </xdr:cNvSpPr>
      </xdr:nvSpPr>
      <xdr:spPr>
        <a:xfrm>
          <a:off x="41148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164" name="Oval 164"/>
        <xdr:cNvSpPr>
          <a:spLocks/>
        </xdr:cNvSpPr>
      </xdr:nvSpPr>
      <xdr:spPr>
        <a:xfrm>
          <a:off x="4876800" y="1752600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165" name="Oval 165"/>
        <xdr:cNvSpPr>
          <a:spLocks/>
        </xdr:cNvSpPr>
      </xdr:nvSpPr>
      <xdr:spPr>
        <a:xfrm>
          <a:off x="5676900" y="1762125"/>
          <a:ext cx="5810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166" name="Oval 166"/>
        <xdr:cNvSpPr>
          <a:spLocks/>
        </xdr:cNvSpPr>
      </xdr:nvSpPr>
      <xdr:spPr>
        <a:xfrm>
          <a:off x="40862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167" name="Oval 167"/>
        <xdr:cNvSpPr>
          <a:spLocks/>
        </xdr:cNvSpPr>
      </xdr:nvSpPr>
      <xdr:spPr>
        <a:xfrm>
          <a:off x="4886325" y="272415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168" name="Oval 168"/>
        <xdr:cNvSpPr>
          <a:spLocks/>
        </xdr:cNvSpPr>
      </xdr:nvSpPr>
      <xdr:spPr>
        <a:xfrm>
          <a:off x="5705475" y="2686050"/>
          <a:ext cx="5715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66675</xdr:rowOff>
    </xdr:from>
    <xdr:to>
      <xdr:col>8</xdr:col>
      <xdr:colOff>66675</xdr:colOff>
      <xdr:row>69</xdr:row>
      <xdr:rowOff>85725</xdr:rowOff>
    </xdr:to>
    <xdr:sp>
      <xdr:nvSpPr>
        <xdr:cNvPr id="169" name="Oval 169"/>
        <xdr:cNvSpPr>
          <a:spLocks/>
        </xdr:cNvSpPr>
      </xdr:nvSpPr>
      <xdr:spPr>
        <a:xfrm>
          <a:off x="457200" y="68008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64</xdr:row>
      <xdr:rowOff>85725</xdr:rowOff>
    </xdr:from>
    <xdr:to>
      <xdr:col>15</xdr:col>
      <xdr:colOff>28575</xdr:colOff>
      <xdr:row>70</xdr:row>
      <xdr:rowOff>0</xdr:rowOff>
    </xdr:to>
    <xdr:sp>
      <xdr:nvSpPr>
        <xdr:cNvPr id="170" name="Oval 170"/>
        <xdr:cNvSpPr>
          <a:spLocks/>
        </xdr:cNvSpPr>
      </xdr:nvSpPr>
      <xdr:spPr>
        <a:xfrm>
          <a:off x="1219200" y="68199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65</xdr:row>
      <xdr:rowOff>0</xdr:rowOff>
    </xdr:from>
    <xdr:to>
      <xdr:col>22</xdr:col>
      <xdr:colOff>9525</xdr:colOff>
      <xdr:row>70</xdr:row>
      <xdr:rowOff>9525</xdr:rowOff>
    </xdr:to>
    <xdr:sp>
      <xdr:nvSpPr>
        <xdr:cNvPr id="171" name="Oval 171"/>
        <xdr:cNvSpPr>
          <a:spLocks/>
        </xdr:cNvSpPr>
      </xdr:nvSpPr>
      <xdr:spPr>
        <a:xfrm>
          <a:off x="2000250" y="6829425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74</xdr:row>
      <xdr:rowOff>85725</xdr:rowOff>
    </xdr:from>
    <xdr:to>
      <xdr:col>8</xdr:col>
      <xdr:colOff>28575</xdr:colOff>
      <xdr:row>80</xdr:row>
      <xdr:rowOff>0</xdr:rowOff>
    </xdr:to>
    <xdr:sp>
      <xdr:nvSpPr>
        <xdr:cNvPr id="172" name="Oval 172"/>
        <xdr:cNvSpPr>
          <a:spLocks/>
        </xdr:cNvSpPr>
      </xdr:nvSpPr>
      <xdr:spPr>
        <a:xfrm>
          <a:off x="428625" y="77724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75</xdr:row>
      <xdr:rowOff>9525</xdr:rowOff>
    </xdr:from>
    <xdr:to>
      <xdr:col>15</xdr:col>
      <xdr:colOff>28575</xdr:colOff>
      <xdr:row>80</xdr:row>
      <xdr:rowOff>19050</xdr:rowOff>
    </xdr:to>
    <xdr:sp>
      <xdr:nvSpPr>
        <xdr:cNvPr id="173" name="Oval 173"/>
        <xdr:cNvSpPr>
          <a:spLocks/>
        </xdr:cNvSpPr>
      </xdr:nvSpPr>
      <xdr:spPr>
        <a:xfrm>
          <a:off x="1228725" y="7791450"/>
          <a:ext cx="5334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74</xdr:row>
      <xdr:rowOff>66675</xdr:rowOff>
    </xdr:from>
    <xdr:to>
      <xdr:col>22</xdr:col>
      <xdr:colOff>28575</xdr:colOff>
      <xdr:row>80</xdr:row>
      <xdr:rowOff>9525</xdr:rowOff>
    </xdr:to>
    <xdr:sp>
      <xdr:nvSpPr>
        <xdr:cNvPr id="174" name="Oval 174"/>
        <xdr:cNvSpPr>
          <a:spLocks/>
        </xdr:cNvSpPr>
      </xdr:nvSpPr>
      <xdr:spPr>
        <a:xfrm>
          <a:off x="2028825" y="7753350"/>
          <a:ext cx="55245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175" name="Oval 175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176" name="Oval 176"/>
        <xdr:cNvSpPr>
          <a:spLocks/>
        </xdr:cNvSpPr>
      </xdr:nvSpPr>
      <xdr:spPr>
        <a:xfrm>
          <a:off x="1219200" y="1752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177" name="Oval 177"/>
        <xdr:cNvSpPr>
          <a:spLocks/>
        </xdr:cNvSpPr>
      </xdr:nvSpPr>
      <xdr:spPr>
        <a:xfrm>
          <a:off x="2000250" y="1762125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178" name="Oval 178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179" name="Oval 179"/>
        <xdr:cNvSpPr>
          <a:spLocks/>
        </xdr:cNvSpPr>
      </xdr:nvSpPr>
      <xdr:spPr>
        <a:xfrm>
          <a:off x="1228725" y="2724150"/>
          <a:ext cx="5334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180" name="Oval 180"/>
        <xdr:cNvSpPr>
          <a:spLocks/>
        </xdr:cNvSpPr>
      </xdr:nvSpPr>
      <xdr:spPr>
        <a:xfrm>
          <a:off x="2028825" y="2686050"/>
          <a:ext cx="55245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1" name="Oval 1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2" name="Oval 2"/>
        <xdr:cNvSpPr>
          <a:spLocks/>
        </xdr:cNvSpPr>
      </xdr:nvSpPr>
      <xdr:spPr>
        <a:xfrm>
          <a:off x="1219200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3" name="Oval 3"/>
        <xdr:cNvSpPr>
          <a:spLocks/>
        </xdr:cNvSpPr>
      </xdr:nvSpPr>
      <xdr:spPr>
        <a:xfrm>
          <a:off x="1981200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4" name="Oval 4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5" name="Oval 5"/>
        <xdr:cNvSpPr>
          <a:spLocks/>
        </xdr:cNvSpPr>
      </xdr:nvSpPr>
      <xdr:spPr>
        <a:xfrm>
          <a:off x="1228725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6" name="Oval 6"/>
        <xdr:cNvSpPr>
          <a:spLocks/>
        </xdr:cNvSpPr>
      </xdr:nvSpPr>
      <xdr:spPr>
        <a:xfrm>
          <a:off x="2009775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7" name="Oval 7"/>
        <xdr:cNvSpPr>
          <a:spLocks/>
        </xdr:cNvSpPr>
      </xdr:nvSpPr>
      <xdr:spPr>
        <a:xfrm>
          <a:off x="395287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8" name="Oval 8"/>
        <xdr:cNvSpPr>
          <a:spLocks/>
        </xdr:cNvSpPr>
      </xdr:nvSpPr>
      <xdr:spPr>
        <a:xfrm>
          <a:off x="471487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9" name="Oval 9"/>
        <xdr:cNvSpPr>
          <a:spLocks/>
        </xdr:cNvSpPr>
      </xdr:nvSpPr>
      <xdr:spPr>
        <a:xfrm>
          <a:off x="547687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10" name="Oval 10"/>
        <xdr:cNvSpPr>
          <a:spLocks/>
        </xdr:cNvSpPr>
      </xdr:nvSpPr>
      <xdr:spPr>
        <a:xfrm>
          <a:off x="392430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11" name="Oval 11"/>
        <xdr:cNvSpPr>
          <a:spLocks/>
        </xdr:cNvSpPr>
      </xdr:nvSpPr>
      <xdr:spPr>
        <a:xfrm>
          <a:off x="472440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12" name="Oval 12"/>
        <xdr:cNvSpPr>
          <a:spLocks/>
        </xdr:cNvSpPr>
      </xdr:nvSpPr>
      <xdr:spPr>
        <a:xfrm>
          <a:off x="550545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13" name="Oval 13"/>
        <xdr:cNvSpPr>
          <a:spLocks/>
        </xdr:cNvSpPr>
      </xdr:nvSpPr>
      <xdr:spPr>
        <a:xfrm>
          <a:off x="74009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14" name="Oval 14"/>
        <xdr:cNvSpPr>
          <a:spLocks/>
        </xdr:cNvSpPr>
      </xdr:nvSpPr>
      <xdr:spPr>
        <a:xfrm>
          <a:off x="81629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15" name="Oval 15"/>
        <xdr:cNvSpPr>
          <a:spLocks/>
        </xdr:cNvSpPr>
      </xdr:nvSpPr>
      <xdr:spPr>
        <a:xfrm>
          <a:off x="89249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16" name="Oval 16"/>
        <xdr:cNvSpPr>
          <a:spLocks/>
        </xdr:cNvSpPr>
      </xdr:nvSpPr>
      <xdr:spPr>
        <a:xfrm>
          <a:off x="73723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17" name="Oval 17"/>
        <xdr:cNvSpPr>
          <a:spLocks/>
        </xdr:cNvSpPr>
      </xdr:nvSpPr>
      <xdr:spPr>
        <a:xfrm>
          <a:off x="81724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18" name="Oval 18"/>
        <xdr:cNvSpPr>
          <a:spLocks/>
        </xdr:cNvSpPr>
      </xdr:nvSpPr>
      <xdr:spPr>
        <a:xfrm>
          <a:off x="89535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8</xdr:col>
      <xdr:colOff>66675</xdr:colOff>
      <xdr:row>46</xdr:row>
      <xdr:rowOff>0</xdr:rowOff>
    </xdr:to>
    <xdr:sp>
      <xdr:nvSpPr>
        <xdr:cNvPr id="19" name="Oval 19"/>
        <xdr:cNvSpPr>
          <a:spLocks/>
        </xdr:cNvSpPr>
      </xdr:nvSpPr>
      <xdr:spPr>
        <a:xfrm>
          <a:off x="457200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20" name="Oval 20"/>
        <xdr:cNvSpPr>
          <a:spLocks/>
        </xdr:cNvSpPr>
      </xdr:nvSpPr>
      <xdr:spPr>
        <a:xfrm>
          <a:off x="1219200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46</xdr:row>
      <xdr:rowOff>0</xdr:rowOff>
    </xdr:from>
    <xdr:to>
      <xdr:col>22</xdr:col>
      <xdr:colOff>9525</xdr:colOff>
      <xdr:row>46</xdr:row>
      <xdr:rowOff>0</xdr:rowOff>
    </xdr:to>
    <xdr:sp>
      <xdr:nvSpPr>
        <xdr:cNvPr id="21" name="Oval 21"/>
        <xdr:cNvSpPr>
          <a:spLocks/>
        </xdr:cNvSpPr>
      </xdr:nvSpPr>
      <xdr:spPr>
        <a:xfrm>
          <a:off x="1981200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0</xdr:rowOff>
    </xdr:from>
    <xdr:to>
      <xdr:col>8</xdr:col>
      <xdr:colOff>28575</xdr:colOff>
      <xdr:row>46</xdr:row>
      <xdr:rowOff>0</xdr:rowOff>
    </xdr:to>
    <xdr:sp>
      <xdr:nvSpPr>
        <xdr:cNvPr id="22" name="Oval 22"/>
        <xdr:cNvSpPr>
          <a:spLocks/>
        </xdr:cNvSpPr>
      </xdr:nvSpPr>
      <xdr:spPr>
        <a:xfrm>
          <a:off x="428625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23" name="Oval 23"/>
        <xdr:cNvSpPr>
          <a:spLocks/>
        </xdr:cNvSpPr>
      </xdr:nvSpPr>
      <xdr:spPr>
        <a:xfrm>
          <a:off x="1228725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0</xdr:rowOff>
    </xdr:from>
    <xdr:to>
      <xdr:col>22</xdr:col>
      <xdr:colOff>28575</xdr:colOff>
      <xdr:row>46</xdr:row>
      <xdr:rowOff>0</xdr:rowOff>
    </xdr:to>
    <xdr:sp>
      <xdr:nvSpPr>
        <xdr:cNvPr id="24" name="Oval 24"/>
        <xdr:cNvSpPr>
          <a:spLocks/>
        </xdr:cNvSpPr>
      </xdr:nvSpPr>
      <xdr:spPr>
        <a:xfrm>
          <a:off x="2009775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39</xdr:col>
      <xdr:colOff>66675</xdr:colOff>
      <xdr:row>46</xdr:row>
      <xdr:rowOff>0</xdr:rowOff>
    </xdr:to>
    <xdr:sp>
      <xdr:nvSpPr>
        <xdr:cNvPr id="25" name="Oval 25"/>
        <xdr:cNvSpPr>
          <a:spLocks/>
        </xdr:cNvSpPr>
      </xdr:nvSpPr>
      <xdr:spPr>
        <a:xfrm>
          <a:off x="395287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26" name="Oval 26"/>
        <xdr:cNvSpPr>
          <a:spLocks/>
        </xdr:cNvSpPr>
      </xdr:nvSpPr>
      <xdr:spPr>
        <a:xfrm>
          <a:off x="471487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46</xdr:row>
      <xdr:rowOff>0</xdr:rowOff>
    </xdr:from>
    <xdr:to>
      <xdr:col>53</xdr:col>
      <xdr:colOff>9525</xdr:colOff>
      <xdr:row>46</xdr:row>
      <xdr:rowOff>0</xdr:rowOff>
    </xdr:to>
    <xdr:sp>
      <xdr:nvSpPr>
        <xdr:cNvPr id="27" name="Oval 27"/>
        <xdr:cNvSpPr>
          <a:spLocks/>
        </xdr:cNvSpPr>
      </xdr:nvSpPr>
      <xdr:spPr>
        <a:xfrm>
          <a:off x="5476875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46</xdr:row>
      <xdr:rowOff>0</xdr:rowOff>
    </xdr:from>
    <xdr:to>
      <xdr:col>39</xdr:col>
      <xdr:colOff>28575</xdr:colOff>
      <xdr:row>46</xdr:row>
      <xdr:rowOff>0</xdr:rowOff>
    </xdr:to>
    <xdr:sp>
      <xdr:nvSpPr>
        <xdr:cNvPr id="28" name="Oval 28"/>
        <xdr:cNvSpPr>
          <a:spLocks/>
        </xdr:cNvSpPr>
      </xdr:nvSpPr>
      <xdr:spPr>
        <a:xfrm>
          <a:off x="392430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29" name="Oval 29"/>
        <xdr:cNvSpPr>
          <a:spLocks/>
        </xdr:cNvSpPr>
      </xdr:nvSpPr>
      <xdr:spPr>
        <a:xfrm>
          <a:off x="472440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46</xdr:row>
      <xdr:rowOff>0</xdr:rowOff>
    </xdr:from>
    <xdr:to>
      <xdr:col>53</xdr:col>
      <xdr:colOff>28575</xdr:colOff>
      <xdr:row>46</xdr:row>
      <xdr:rowOff>0</xdr:rowOff>
    </xdr:to>
    <xdr:sp>
      <xdr:nvSpPr>
        <xdr:cNvPr id="30" name="Oval 30"/>
        <xdr:cNvSpPr>
          <a:spLocks/>
        </xdr:cNvSpPr>
      </xdr:nvSpPr>
      <xdr:spPr>
        <a:xfrm>
          <a:off x="5505450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46</xdr:row>
      <xdr:rowOff>0</xdr:rowOff>
    </xdr:from>
    <xdr:to>
      <xdr:col>70</xdr:col>
      <xdr:colOff>66675</xdr:colOff>
      <xdr:row>46</xdr:row>
      <xdr:rowOff>0</xdr:rowOff>
    </xdr:to>
    <xdr:sp>
      <xdr:nvSpPr>
        <xdr:cNvPr id="31" name="Oval 31"/>
        <xdr:cNvSpPr>
          <a:spLocks/>
        </xdr:cNvSpPr>
      </xdr:nvSpPr>
      <xdr:spPr>
        <a:xfrm>
          <a:off x="740092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32" name="Oval 32"/>
        <xdr:cNvSpPr>
          <a:spLocks/>
        </xdr:cNvSpPr>
      </xdr:nvSpPr>
      <xdr:spPr>
        <a:xfrm>
          <a:off x="816292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46</xdr:row>
      <xdr:rowOff>0</xdr:rowOff>
    </xdr:from>
    <xdr:to>
      <xdr:col>84</xdr:col>
      <xdr:colOff>9525</xdr:colOff>
      <xdr:row>46</xdr:row>
      <xdr:rowOff>0</xdr:rowOff>
    </xdr:to>
    <xdr:sp>
      <xdr:nvSpPr>
        <xdr:cNvPr id="33" name="Oval 33"/>
        <xdr:cNvSpPr>
          <a:spLocks/>
        </xdr:cNvSpPr>
      </xdr:nvSpPr>
      <xdr:spPr>
        <a:xfrm>
          <a:off x="8924925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46</xdr:row>
      <xdr:rowOff>0</xdr:rowOff>
    </xdr:from>
    <xdr:to>
      <xdr:col>70</xdr:col>
      <xdr:colOff>28575</xdr:colOff>
      <xdr:row>46</xdr:row>
      <xdr:rowOff>0</xdr:rowOff>
    </xdr:to>
    <xdr:sp>
      <xdr:nvSpPr>
        <xdr:cNvPr id="34" name="Oval 34"/>
        <xdr:cNvSpPr>
          <a:spLocks/>
        </xdr:cNvSpPr>
      </xdr:nvSpPr>
      <xdr:spPr>
        <a:xfrm>
          <a:off x="737235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35" name="Oval 35"/>
        <xdr:cNvSpPr>
          <a:spLocks/>
        </xdr:cNvSpPr>
      </xdr:nvSpPr>
      <xdr:spPr>
        <a:xfrm>
          <a:off x="817245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46</xdr:row>
      <xdr:rowOff>0</xdr:rowOff>
    </xdr:from>
    <xdr:to>
      <xdr:col>84</xdr:col>
      <xdr:colOff>28575</xdr:colOff>
      <xdr:row>46</xdr:row>
      <xdr:rowOff>0</xdr:rowOff>
    </xdr:to>
    <xdr:sp>
      <xdr:nvSpPr>
        <xdr:cNvPr id="36" name="Oval 36"/>
        <xdr:cNvSpPr>
          <a:spLocks/>
        </xdr:cNvSpPr>
      </xdr:nvSpPr>
      <xdr:spPr>
        <a:xfrm>
          <a:off x="8953500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8</xdr:col>
      <xdr:colOff>66675</xdr:colOff>
      <xdr:row>46</xdr:row>
      <xdr:rowOff>0</xdr:rowOff>
    </xdr:to>
    <xdr:sp>
      <xdr:nvSpPr>
        <xdr:cNvPr id="37" name="Oval 37"/>
        <xdr:cNvSpPr>
          <a:spLocks/>
        </xdr:cNvSpPr>
      </xdr:nvSpPr>
      <xdr:spPr>
        <a:xfrm>
          <a:off x="457200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38" name="Oval 38"/>
        <xdr:cNvSpPr>
          <a:spLocks/>
        </xdr:cNvSpPr>
      </xdr:nvSpPr>
      <xdr:spPr>
        <a:xfrm>
          <a:off x="1219200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46</xdr:row>
      <xdr:rowOff>0</xdr:rowOff>
    </xdr:from>
    <xdr:to>
      <xdr:col>22</xdr:col>
      <xdr:colOff>9525</xdr:colOff>
      <xdr:row>46</xdr:row>
      <xdr:rowOff>0</xdr:rowOff>
    </xdr:to>
    <xdr:sp>
      <xdr:nvSpPr>
        <xdr:cNvPr id="39" name="Oval 39"/>
        <xdr:cNvSpPr>
          <a:spLocks/>
        </xdr:cNvSpPr>
      </xdr:nvSpPr>
      <xdr:spPr>
        <a:xfrm>
          <a:off x="1981200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0</xdr:rowOff>
    </xdr:from>
    <xdr:to>
      <xdr:col>8</xdr:col>
      <xdr:colOff>28575</xdr:colOff>
      <xdr:row>46</xdr:row>
      <xdr:rowOff>0</xdr:rowOff>
    </xdr:to>
    <xdr:sp>
      <xdr:nvSpPr>
        <xdr:cNvPr id="40" name="Oval 40"/>
        <xdr:cNvSpPr>
          <a:spLocks/>
        </xdr:cNvSpPr>
      </xdr:nvSpPr>
      <xdr:spPr>
        <a:xfrm>
          <a:off x="428625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41" name="Oval 41"/>
        <xdr:cNvSpPr>
          <a:spLocks/>
        </xdr:cNvSpPr>
      </xdr:nvSpPr>
      <xdr:spPr>
        <a:xfrm>
          <a:off x="1228725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0</xdr:rowOff>
    </xdr:from>
    <xdr:to>
      <xdr:col>22</xdr:col>
      <xdr:colOff>28575</xdr:colOff>
      <xdr:row>46</xdr:row>
      <xdr:rowOff>0</xdr:rowOff>
    </xdr:to>
    <xdr:sp>
      <xdr:nvSpPr>
        <xdr:cNvPr id="42" name="Oval 42"/>
        <xdr:cNvSpPr>
          <a:spLocks/>
        </xdr:cNvSpPr>
      </xdr:nvSpPr>
      <xdr:spPr>
        <a:xfrm>
          <a:off x="2009775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39</xdr:col>
      <xdr:colOff>66675</xdr:colOff>
      <xdr:row>46</xdr:row>
      <xdr:rowOff>0</xdr:rowOff>
    </xdr:to>
    <xdr:sp>
      <xdr:nvSpPr>
        <xdr:cNvPr id="43" name="Oval 43"/>
        <xdr:cNvSpPr>
          <a:spLocks/>
        </xdr:cNvSpPr>
      </xdr:nvSpPr>
      <xdr:spPr>
        <a:xfrm>
          <a:off x="395287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44" name="Oval 44"/>
        <xdr:cNvSpPr>
          <a:spLocks/>
        </xdr:cNvSpPr>
      </xdr:nvSpPr>
      <xdr:spPr>
        <a:xfrm>
          <a:off x="471487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46</xdr:row>
      <xdr:rowOff>0</xdr:rowOff>
    </xdr:from>
    <xdr:to>
      <xdr:col>53</xdr:col>
      <xdr:colOff>9525</xdr:colOff>
      <xdr:row>46</xdr:row>
      <xdr:rowOff>0</xdr:rowOff>
    </xdr:to>
    <xdr:sp>
      <xdr:nvSpPr>
        <xdr:cNvPr id="45" name="Oval 45"/>
        <xdr:cNvSpPr>
          <a:spLocks/>
        </xdr:cNvSpPr>
      </xdr:nvSpPr>
      <xdr:spPr>
        <a:xfrm>
          <a:off x="5476875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46</xdr:row>
      <xdr:rowOff>0</xdr:rowOff>
    </xdr:from>
    <xdr:to>
      <xdr:col>39</xdr:col>
      <xdr:colOff>28575</xdr:colOff>
      <xdr:row>46</xdr:row>
      <xdr:rowOff>0</xdr:rowOff>
    </xdr:to>
    <xdr:sp>
      <xdr:nvSpPr>
        <xdr:cNvPr id="46" name="Oval 46"/>
        <xdr:cNvSpPr>
          <a:spLocks/>
        </xdr:cNvSpPr>
      </xdr:nvSpPr>
      <xdr:spPr>
        <a:xfrm>
          <a:off x="392430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47" name="Oval 47"/>
        <xdr:cNvSpPr>
          <a:spLocks/>
        </xdr:cNvSpPr>
      </xdr:nvSpPr>
      <xdr:spPr>
        <a:xfrm>
          <a:off x="472440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46</xdr:row>
      <xdr:rowOff>0</xdr:rowOff>
    </xdr:from>
    <xdr:to>
      <xdr:col>53</xdr:col>
      <xdr:colOff>28575</xdr:colOff>
      <xdr:row>46</xdr:row>
      <xdr:rowOff>0</xdr:rowOff>
    </xdr:to>
    <xdr:sp>
      <xdr:nvSpPr>
        <xdr:cNvPr id="48" name="Oval 48"/>
        <xdr:cNvSpPr>
          <a:spLocks/>
        </xdr:cNvSpPr>
      </xdr:nvSpPr>
      <xdr:spPr>
        <a:xfrm>
          <a:off x="5505450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46</xdr:row>
      <xdr:rowOff>0</xdr:rowOff>
    </xdr:from>
    <xdr:to>
      <xdr:col>70</xdr:col>
      <xdr:colOff>66675</xdr:colOff>
      <xdr:row>46</xdr:row>
      <xdr:rowOff>0</xdr:rowOff>
    </xdr:to>
    <xdr:sp>
      <xdr:nvSpPr>
        <xdr:cNvPr id="49" name="Oval 49"/>
        <xdr:cNvSpPr>
          <a:spLocks/>
        </xdr:cNvSpPr>
      </xdr:nvSpPr>
      <xdr:spPr>
        <a:xfrm>
          <a:off x="740092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50" name="Oval 50"/>
        <xdr:cNvSpPr>
          <a:spLocks/>
        </xdr:cNvSpPr>
      </xdr:nvSpPr>
      <xdr:spPr>
        <a:xfrm>
          <a:off x="816292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46</xdr:row>
      <xdr:rowOff>0</xdr:rowOff>
    </xdr:from>
    <xdr:to>
      <xdr:col>84</xdr:col>
      <xdr:colOff>9525</xdr:colOff>
      <xdr:row>46</xdr:row>
      <xdr:rowOff>0</xdr:rowOff>
    </xdr:to>
    <xdr:sp>
      <xdr:nvSpPr>
        <xdr:cNvPr id="51" name="Oval 51"/>
        <xdr:cNvSpPr>
          <a:spLocks/>
        </xdr:cNvSpPr>
      </xdr:nvSpPr>
      <xdr:spPr>
        <a:xfrm>
          <a:off x="8924925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46</xdr:row>
      <xdr:rowOff>0</xdr:rowOff>
    </xdr:from>
    <xdr:to>
      <xdr:col>70</xdr:col>
      <xdr:colOff>28575</xdr:colOff>
      <xdr:row>46</xdr:row>
      <xdr:rowOff>0</xdr:rowOff>
    </xdr:to>
    <xdr:sp>
      <xdr:nvSpPr>
        <xdr:cNvPr id="52" name="Oval 52"/>
        <xdr:cNvSpPr>
          <a:spLocks/>
        </xdr:cNvSpPr>
      </xdr:nvSpPr>
      <xdr:spPr>
        <a:xfrm>
          <a:off x="737235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53" name="Oval 53"/>
        <xdr:cNvSpPr>
          <a:spLocks/>
        </xdr:cNvSpPr>
      </xdr:nvSpPr>
      <xdr:spPr>
        <a:xfrm>
          <a:off x="817245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46</xdr:row>
      <xdr:rowOff>0</xdr:rowOff>
    </xdr:from>
    <xdr:to>
      <xdr:col>84</xdr:col>
      <xdr:colOff>28575</xdr:colOff>
      <xdr:row>46</xdr:row>
      <xdr:rowOff>0</xdr:rowOff>
    </xdr:to>
    <xdr:sp>
      <xdr:nvSpPr>
        <xdr:cNvPr id="54" name="Oval 54"/>
        <xdr:cNvSpPr>
          <a:spLocks/>
        </xdr:cNvSpPr>
      </xdr:nvSpPr>
      <xdr:spPr>
        <a:xfrm>
          <a:off x="8953500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46</xdr:row>
      <xdr:rowOff>0</xdr:rowOff>
    </xdr:from>
    <xdr:to>
      <xdr:col>70</xdr:col>
      <xdr:colOff>66675</xdr:colOff>
      <xdr:row>46</xdr:row>
      <xdr:rowOff>0</xdr:rowOff>
    </xdr:to>
    <xdr:sp>
      <xdr:nvSpPr>
        <xdr:cNvPr id="55" name="Oval 55"/>
        <xdr:cNvSpPr>
          <a:spLocks/>
        </xdr:cNvSpPr>
      </xdr:nvSpPr>
      <xdr:spPr>
        <a:xfrm>
          <a:off x="740092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56" name="Oval 56"/>
        <xdr:cNvSpPr>
          <a:spLocks/>
        </xdr:cNvSpPr>
      </xdr:nvSpPr>
      <xdr:spPr>
        <a:xfrm>
          <a:off x="816292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46</xdr:row>
      <xdr:rowOff>0</xdr:rowOff>
    </xdr:from>
    <xdr:to>
      <xdr:col>84</xdr:col>
      <xdr:colOff>9525</xdr:colOff>
      <xdr:row>46</xdr:row>
      <xdr:rowOff>0</xdr:rowOff>
    </xdr:to>
    <xdr:sp>
      <xdr:nvSpPr>
        <xdr:cNvPr id="57" name="Oval 57"/>
        <xdr:cNvSpPr>
          <a:spLocks/>
        </xdr:cNvSpPr>
      </xdr:nvSpPr>
      <xdr:spPr>
        <a:xfrm>
          <a:off x="8924925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46</xdr:row>
      <xdr:rowOff>0</xdr:rowOff>
    </xdr:from>
    <xdr:to>
      <xdr:col>70</xdr:col>
      <xdr:colOff>28575</xdr:colOff>
      <xdr:row>46</xdr:row>
      <xdr:rowOff>0</xdr:rowOff>
    </xdr:to>
    <xdr:sp>
      <xdr:nvSpPr>
        <xdr:cNvPr id="58" name="Oval 58"/>
        <xdr:cNvSpPr>
          <a:spLocks/>
        </xdr:cNvSpPr>
      </xdr:nvSpPr>
      <xdr:spPr>
        <a:xfrm>
          <a:off x="737235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59" name="Oval 59"/>
        <xdr:cNvSpPr>
          <a:spLocks/>
        </xdr:cNvSpPr>
      </xdr:nvSpPr>
      <xdr:spPr>
        <a:xfrm>
          <a:off x="817245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46</xdr:row>
      <xdr:rowOff>0</xdr:rowOff>
    </xdr:from>
    <xdr:to>
      <xdr:col>84</xdr:col>
      <xdr:colOff>28575</xdr:colOff>
      <xdr:row>46</xdr:row>
      <xdr:rowOff>0</xdr:rowOff>
    </xdr:to>
    <xdr:sp>
      <xdr:nvSpPr>
        <xdr:cNvPr id="60" name="Oval 60"/>
        <xdr:cNvSpPr>
          <a:spLocks/>
        </xdr:cNvSpPr>
      </xdr:nvSpPr>
      <xdr:spPr>
        <a:xfrm>
          <a:off x="8953500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61" name="Oval 61"/>
        <xdr:cNvSpPr>
          <a:spLocks/>
        </xdr:cNvSpPr>
      </xdr:nvSpPr>
      <xdr:spPr>
        <a:xfrm>
          <a:off x="74009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62" name="Oval 62"/>
        <xdr:cNvSpPr>
          <a:spLocks/>
        </xdr:cNvSpPr>
      </xdr:nvSpPr>
      <xdr:spPr>
        <a:xfrm>
          <a:off x="81629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63" name="Oval 63"/>
        <xdr:cNvSpPr>
          <a:spLocks/>
        </xdr:cNvSpPr>
      </xdr:nvSpPr>
      <xdr:spPr>
        <a:xfrm>
          <a:off x="89249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64" name="Oval 64"/>
        <xdr:cNvSpPr>
          <a:spLocks/>
        </xdr:cNvSpPr>
      </xdr:nvSpPr>
      <xdr:spPr>
        <a:xfrm>
          <a:off x="73723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65" name="Oval 65"/>
        <xdr:cNvSpPr>
          <a:spLocks/>
        </xdr:cNvSpPr>
      </xdr:nvSpPr>
      <xdr:spPr>
        <a:xfrm>
          <a:off x="81724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66" name="Oval 66"/>
        <xdr:cNvSpPr>
          <a:spLocks/>
        </xdr:cNvSpPr>
      </xdr:nvSpPr>
      <xdr:spPr>
        <a:xfrm>
          <a:off x="89535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39</xdr:col>
      <xdr:colOff>66675</xdr:colOff>
      <xdr:row>46</xdr:row>
      <xdr:rowOff>0</xdr:rowOff>
    </xdr:to>
    <xdr:sp>
      <xdr:nvSpPr>
        <xdr:cNvPr id="67" name="Oval 67"/>
        <xdr:cNvSpPr>
          <a:spLocks/>
        </xdr:cNvSpPr>
      </xdr:nvSpPr>
      <xdr:spPr>
        <a:xfrm>
          <a:off x="395287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68" name="Oval 68"/>
        <xdr:cNvSpPr>
          <a:spLocks/>
        </xdr:cNvSpPr>
      </xdr:nvSpPr>
      <xdr:spPr>
        <a:xfrm>
          <a:off x="471487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46</xdr:row>
      <xdr:rowOff>0</xdr:rowOff>
    </xdr:from>
    <xdr:to>
      <xdr:col>53</xdr:col>
      <xdr:colOff>9525</xdr:colOff>
      <xdr:row>46</xdr:row>
      <xdr:rowOff>0</xdr:rowOff>
    </xdr:to>
    <xdr:sp>
      <xdr:nvSpPr>
        <xdr:cNvPr id="69" name="Oval 69"/>
        <xdr:cNvSpPr>
          <a:spLocks/>
        </xdr:cNvSpPr>
      </xdr:nvSpPr>
      <xdr:spPr>
        <a:xfrm>
          <a:off x="5476875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46</xdr:row>
      <xdr:rowOff>0</xdr:rowOff>
    </xdr:from>
    <xdr:to>
      <xdr:col>39</xdr:col>
      <xdr:colOff>28575</xdr:colOff>
      <xdr:row>46</xdr:row>
      <xdr:rowOff>0</xdr:rowOff>
    </xdr:to>
    <xdr:sp>
      <xdr:nvSpPr>
        <xdr:cNvPr id="70" name="Oval 70"/>
        <xdr:cNvSpPr>
          <a:spLocks/>
        </xdr:cNvSpPr>
      </xdr:nvSpPr>
      <xdr:spPr>
        <a:xfrm>
          <a:off x="392430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71" name="Oval 71"/>
        <xdr:cNvSpPr>
          <a:spLocks/>
        </xdr:cNvSpPr>
      </xdr:nvSpPr>
      <xdr:spPr>
        <a:xfrm>
          <a:off x="472440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46</xdr:row>
      <xdr:rowOff>0</xdr:rowOff>
    </xdr:from>
    <xdr:to>
      <xdr:col>53</xdr:col>
      <xdr:colOff>28575</xdr:colOff>
      <xdr:row>46</xdr:row>
      <xdr:rowOff>0</xdr:rowOff>
    </xdr:to>
    <xdr:sp>
      <xdr:nvSpPr>
        <xdr:cNvPr id="72" name="Oval 72"/>
        <xdr:cNvSpPr>
          <a:spLocks/>
        </xdr:cNvSpPr>
      </xdr:nvSpPr>
      <xdr:spPr>
        <a:xfrm>
          <a:off x="5505450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73" name="Oval 73"/>
        <xdr:cNvSpPr>
          <a:spLocks/>
        </xdr:cNvSpPr>
      </xdr:nvSpPr>
      <xdr:spPr>
        <a:xfrm>
          <a:off x="395287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74" name="Oval 74"/>
        <xdr:cNvSpPr>
          <a:spLocks/>
        </xdr:cNvSpPr>
      </xdr:nvSpPr>
      <xdr:spPr>
        <a:xfrm>
          <a:off x="471487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75" name="Oval 75"/>
        <xdr:cNvSpPr>
          <a:spLocks/>
        </xdr:cNvSpPr>
      </xdr:nvSpPr>
      <xdr:spPr>
        <a:xfrm>
          <a:off x="547687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76" name="Oval 76"/>
        <xdr:cNvSpPr>
          <a:spLocks/>
        </xdr:cNvSpPr>
      </xdr:nvSpPr>
      <xdr:spPr>
        <a:xfrm>
          <a:off x="392430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77" name="Oval 77"/>
        <xdr:cNvSpPr>
          <a:spLocks/>
        </xdr:cNvSpPr>
      </xdr:nvSpPr>
      <xdr:spPr>
        <a:xfrm>
          <a:off x="472440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78" name="Oval 78"/>
        <xdr:cNvSpPr>
          <a:spLocks/>
        </xdr:cNvSpPr>
      </xdr:nvSpPr>
      <xdr:spPr>
        <a:xfrm>
          <a:off x="550545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8</xdr:col>
      <xdr:colOff>66675</xdr:colOff>
      <xdr:row>46</xdr:row>
      <xdr:rowOff>0</xdr:rowOff>
    </xdr:to>
    <xdr:sp>
      <xdr:nvSpPr>
        <xdr:cNvPr id="79" name="Oval 79"/>
        <xdr:cNvSpPr>
          <a:spLocks/>
        </xdr:cNvSpPr>
      </xdr:nvSpPr>
      <xdr:spPr>
        <a:xfrm>
          <a:off x="457200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80" name="Oval 80"/>
        <xdr:cNvSpPr>
          <a:spLocks/>
        </xdr:cNvSpPr>
      </xdr:nvSpPr>
      <xdr:spPr>
        <a:xfrm>
          <a:off x="1219200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46</xdr:row>
      <xdr:rowOff>0</xdr:rowOff>
    </xdr:from>
    <xdr:to>
      <xdr:col>22</xdr:col>
      <xdr:colOff>9525</xdr:colOff>
      <xdr:row>46</xdr:row>
      <xdr:rowOff>0</xdr:rowOff>
    </xdr:to>
    <xdr:sp>
      <xdr:nvSpPr>
        <xdr:cNvPr id="81" name="Oval 81"/>
        <xdr:cNvSpPr>
          <a:spLocks/>
        </xdr:cNvSpPr>
      </xdr:nvSpPr>
      <xdr:spPr>
        <a:xfrm>
          <a:off x="1981200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0</xdr:rowOff>
    </xdr:from>
    <xdr:to>
      <xdr:col>8</xdr:col>
      <xdr:colOff>28575</xdr:colOff>
      <xdr:row>46</xdr:row>
      <xdr:rowOff>0</xdr:rowOff>
    </xdr:to>
    <xdr:sp>
      <xdr:nvSpPr>
        <xdr:cNvPr id="82" name="Oval 82"/>
        <xdr:cNvSpPr>
          <a:spLocks/>
        </xdr:cNvSpPr>
      </xdr:nvSpPr>
      <xdr:spPr>
        <a:xfrm>
          <a:off x="428625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83" name="Oval 83"/>
        <xdr:cNvSpPr>
          <a:spLocks/>
        </xdr:cNvSpPr>
      </xdr:nvSpPr>
      <xdr:spPr>
        <a:xfrm>
          <a:off x="1228725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0</xdr:rowOff>
    </xdr:from>
    <xdr:to>
      <xdr:col>22</xdr:col>
      <xdr:colOff>28575</xdr:colOff>
      <xdr:row>46</xdr:row>
      <xdr:rowOff>0</xdr:rowOff>
    </xdr:to>
    <xdr:sp>
      <xdr:nvSpPr>
        <xdr:cNvPr id="84" name="Oval 84"/>
        <xdr:cNvSpPr>
          <a:spLocks/>
        </xdr:cNvSpPr>
      </xdr:nvSpPr>
      <xdr:spPr>
        <a:xfrm>
          <a:off x="2009775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85" name="Oval 85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86" name="Oval 86"/>
        <xdr:cNvSpPr>
          <a:spLocks/>
        </xdr:cNvSpPr>
      </xdr:nvSpPr>
      <xdr:spPr>
        <a:xfrm>
          <a:off x="1219200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87" name="Oval 87"/>
        <xdr:cNvSpPr>
          <a:spLocks/>
        </xdr:cNvSpPr>
      </xdr:nvSpPr>
      <xdr:spPr>
        <a:xfrm>
          <a:off x="1981200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88" name="Oval 88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89" name="Oval 89"/>
        <xdr:cNvSpPr>
          <a:spLocks/>
        </xdr:cNvSpPr>
      </xdr:nvSpPr>
      <xdr:spPr>
        <a:xfrm>
          <a:off x="1228725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90" name="Oval 90"/>
        <xdr:cNvSpPr>
          <a:spLocks/>
        </xdr:cNvSpPr>
      </xdr:nvSpPr>
      <xdr:spPr>
        <a:xfrm>
          <a:off x="2009775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91" name="Oval 91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92" name="Oval 92"/>
        <xdr:cNvSpPr>
          <a:spLocks/>
        </xdr:cNvSpPr>
      </xdr:nvSpPr>
      <xdr:spPr>
        <a:xfrm>
          <a:off x="1219200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93" name="Oval 93"/>
        <xdr:cNvSpPr>
          <a:spLocks/>
        </xdr:cNvSpPr>
      </xdr:nvSpPr>
      <xdr:spPr>
        <a:xfrm>
          <a:off x="1981200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94" name="Oval 94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95" name="Oval 95"/>
        <xdr:cNvSpPr>
          <a:spLocks/>
        </xdr:cNvSpPr>
      </xdr:nvSpPr>
      <xdr:spPr>
        <a:xfrm>
          <a:off x="1228725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96" name="Oval 96"/>
        <xdr:cNvSpPr>
          <a:spLocks/>
        </xdr:cNvSpPr>
      </xdr:nvSpPr>
      <xdr:spPr>
        <a:xfrm>
          <a:off x="2009775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97" name="Oval 97"/>
        <xdr:cNvSpPr>
          <a:spLocks/>
        </xdr:cNvSpPr>
      </xdr:nvSpPr>
      <xdr:spPr>
        <a:xfrm>
          <a:off x="395287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98" name="Oval 98"/>
        <xdr:cNvSpPr>
          <a:spLocks/>
        </xdr:cNvSpPr>
      </xdr:nvSpPr>
      <xdr:spPr>
        <a:xfrm>
          <a:off x="471487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99" name="Oval 99"/>
        <xdr:cNvSpPr>
          <a:spLocks/>
        </xdr:cNvSpPr>
      </xdr:nvSpPr>
      <xdr:spPr>
        <a:xfrm>
          <a:off x="547687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100" name="Oval 100"/>
        <xdr:cNvSpPr>
          <a:spLocks/>
        </xdr:cNvSpPr>
      </xdr:nvSpPr>
      <xdr:spPr>
        <a:xfrm>
          <a:off x="392430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101" name="Oval 101"/>
        <xdr:cNvSpPr>
          <a:spLocks/>
        </xdr:cNvSpPr>
      </xdr:nvSpPr>
      <xdr:spPr>
        <a:xfrm>
          <a:off x="472440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102" name="Oval 102"/>
        <xdr:cNvSpPr>
          <a:spLocks/>
        </xdr:cNvSpPr>
      </xdr:nvSpPr>
      <xdr:spPr>
        <a:xfrm>
          <a:off x="550545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103" name="Oval 103"/>
        <xdr:cNvSpPr>
          <a:spLocks/>
        </xdr:cNvSpPr>
      </xdr:nvSpPr>
      <xdr:spPr>
        <a:xfrm>
          <a:off x="74009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104" name="Oval 104"/>
        <xdr:cNvSpPr>
          <a:spLocks/>
        </xdr:cNvSpPr>
      </xdr:nvSpPr>
      <xdr:spPr>
        <a:xfrm>
          <a:off x="81629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105" name="Oval 105"/>
        <xdr:cNvSpPr>
          <a:spLocks/>
        </xdr:cNvSpPr>
      </xdr:nvSpPr>
      <xdr:spPr>
        <a:xfrm>
          <a:off x="89249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106" name="Oval 106"/>
        <xdr:cNvSpPr>
          <a:spLocks/>
        </xdr:cNvSpPr>
      </xdr:nvSpPr>
      <xdr:spPr>
        <a:xfrm>
          <a:off x="73723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107" name="Oval 107"/>
        <xdr:cNvSpPr>
          <a:spLocks/>
        </xdr:cNvSpPr>
      </xdr:nvSpPr>
      <xdr:spPr>
        <a:xfrm>
          <a:off x="81724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108" name="Oval 108"/>
        <xdr:cNvSpPr>
          <a:spLocks/>
        </xdr:cNvSpPr>
      </xdr:nvSpPr>
      <xdr:spPr>
        <a:xfrm>
          <a:off x="89535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66675</xdr:rowOff>
    </xdr:from>
    <xdr:to>
      <xdr:col>8</xdr:col>
      <xdr:colOff>66675</xdr:colOff>
      <xdr:row>69</xdr:row>
      <xdr:rowOff>85725</xdr:rowOff>
    </xdr:to>
    <xdr:sp>
      <xdr:nvSpPr>
        <xdr:cNvPr id="109" name="Oval 109"/>
        <xdr:cNvSpPr>
          <a:spLocks/>
        </xdr:cNvSpPr>
      </xdr:nvSpPr>
      <xdr:spPr>
        <a:xfrm>
          <a:off x="457200" y="667702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64</xdr:row>
      <xdr:rowOff>85725</xdr:rowOff>
    </xdr:from>
    <xdr:to>
      <xdr:col>15</xdr:col>
      <xdr:colOff>28575</xdr:colOff>
      <xdr:row>70</xdr:row>
      <xdr:rowOff>0</xdr:rowOff>
    </xdr:to>
    <xdr:sp>
      <xdr:nvSpPr>
        <xdr:cNvPr id="110" name="Oval 110"/>
        <xdr:cNvSpPr>
          <a:spLocks/>
        </xdr:cNvSpPr>
      </xdr:nvSpPr>
      <xdr:spPr>
        <a:xfrm>
          <a:off x="1219200" y="669607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65</xdr:row>
      <xdr:rowOff>0</xdr:rowOff>
    </xdr:from>
    <xdr:to>
      <xdr:col>22</xdr:col>
      <xdr:colOff>9525</xdr:colOff>
      <xdr:row>70</xdr:row>
      <xdr:rowOff>9525</xdr:rowOff>
    </xdr:to>
    <xdr:sp>
      <xdr:nvSpPr>
        <xdr:cNvPr id="111" name="Oval 111"/>
        <xdr:cNvSpPr>
          <a:spLocks/>
        </xdr:cNvSpPr>
      </xdr:nvSpPr>
      <xdr:spPr>
        <a:xfrm>
          <a:off x="1981200" y="6705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74</xdr:row>
      <xdr:rowOff>85725</xdr:rowOff>
    </xdr:from>
    <xdr:to>
      <xdr:col>8</xdr:col>
      <xdr:colOff>28575</xdr:colOff>
      <xdr:row>80</xdr:row>
      <xdr:rowOff>0</xdr:rowOff>
    </xdr:to>
    <xdr:sp>
      <xdr:nvSpPr>
        <xdr:cNvPr id="112" name="Oval 112"/>
        <xdr:cNvSpPr>
          <a:spLocks/>
        </xdr:cNvSpPr>
      </xdr:nvSpPr>
      <xdr:spPr>
        <a:xfrm>
          <a:off x="428625" y="76485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75</xdr:row>
      <xdr:rowOff>9525</xdr:rowOff>
    </xdr:from>
    <xdr:to>
      <xdr:col>15</xdr:col>
      <xdr:colOff>28575</xdr:colOff>
      <xdr:row>80</xdr:row>
      <xdr:rowOff>19050</xdr:rowOff>
    </xdr:to>
    <xdr:sp>
      <xdr:nvSpPr>
        <xdr:cNvPr id="113" name="Oval 113"/>
        <xdr:cNvSpPr>
          <a:spLocks/>
        </xdr:cNvSpPr>
      </xdr:nvSpPr>
      <xdr:spPr>
        <a:xfrm>
          <a:off x="1228725" y="76676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74</xdr:row>
      <xdr:rowOff>66675</xdr:rowOff>
    </xdr:from>
    <xdr:to>
      <xdr:col>22</xdr:col>
      <xdr:colOff>28575</xdr:colOff>
      <xdr:row>80</xdr:row>
      <xdr:rowOff>9525</xdr:rowOff>
    </xdr:to>
    <xdr:sp>
      <xdr:nvSpPr>
        <xdr:cNvPr id="114" name="Oval 114"/>
        <xdr:cNvSpPr>
          <a:spLocks/>
        </xdr:cNvSpPr>
      </xdr:nvSpPr>
      <xdr:spPr>
        <a:xfrm>
          <a:off x="2009775" y="762952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64</xdr:row>
      <xdr:rowOff>66675</xdr:rowOff>
    </xdr:from>
    <xdr:to>
      <xdr:col>39</xdr:col>
      <xdr:colOff>66675</xdr:colOff>
      <xdr:row>69</xdr:row>
      <xdr:rowOff>85725</xdr:rowOff>
    </xdr:to>
    <xdr:sp>
      <xdr:nvSpPr>
        <xdr:cNvPr id="115" name="Oval 115"/>
        <xdr:cNvSpPr>
          <a:spLocks/>
        </xdr:cNvSpPr>
      </xdr:nvSpPr>
      <xdr:spPr>
        <a:xfrm>
          <a:off x="3952875" y="667702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64</xdr:row>
      <xdr:rowOff>85725</xdr:rowOff>
    </xdr:from>
    <xdr:to>
      <xdr:col>46</xdr:col>
      <xdr:colOff>28575</xdr:colOff>
      <xdr:row>70</xdr:row>
      <xdr:rowOff>0</xdr:rowOff>
    </xdr:to>
    <xdr:sp>
      <xdr:nvSpPr>
        <xdr:cNvPr id="116" name="Oval 116"/>
        <xdr:cNvSpPr>
          <a:spLocks/>
        </xdr:cNvSpPr>
      </xdr:nvSpPr>
      <xdr:spPr>
        <a:xfrm>
          <a:off x="4714875" y="669607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65</xdr:row>
      <xdr:rowOff>0</xdr:rowOff>
    </xdr:from>
    <xdr:to>
      <xdr:col>53</xdr:col>
      <xdr:colOff>9525</xdr:colOff>
      <xdr:row>70</xdr:row>
      <xdr:rowOff>9525</xdr:rowOff>
    </xdr:to>
    <xdr:sp>
      <xdr:nvSpPr>
        <xdr:cNvPr id="117" name="Oval 117"/>
        <xdr:cNvSpPr>
          <a:spLocks/>
        </xdr:cNvSpPr>
      </xdr:nvSpPr>
      <xdr:spPr>
        <a:xfrm>
          <a:off x="5476875" y="6705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74</xdr:row>
      <xdr:rowOff>85725</xdr:rowOff>
    </xdr:from>
    <xdr:to>
      <xdr:col>39</xdr:col>
      <xdr:colOff>28575</xdr:colOff>
      <xdr:row>80</xdr:row>
      <xdr:rowOff>0</xdr:rowOff>
    </xdr:to>
    <xdr:sp>
      <xdr:nvSpPr>
        <xdr:cNvPr id="118" name="Oval 118"/>
        <xdr:cNvSpPr>
          <a:spLocks/>
        </xdr:cNvSpPr>
      </xdr:nvSpPr>
      <xdr:spPr>
        <a:xfrm>
          <a:off x="3924300" y="76485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75</xdr:row>
      <xdr:rowOff>9525</xdr:rowOff>
    </xdr:from>
    <xdr:to>
      <xdr:col>46</xdr:col>
      <xdr:colOff>28575</xdr:colOff>
      <xdr:row>80</xdr:row>
      <xdr:rowOff>19050</xdr:rowOff>
    </xdr:to>
    <xdr:sp>
      <xdr:nvSpPr>
        <xdr:cNvPr id="119" name="Oval 119"/>
        <xdr:cNvSpPr>
          <a:spLocks/>
        </xdr:cNvSpPr>
      </xdr:nvSpPr>
      <xdr:spPr>
        <a:xfrm>
          <a:off x="4724400" y="76676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74</xdr:row>
      <xdr:rowOff>66675</xdr:rowOff>
    </xdr:from>
    <xdr:to>
      <xdr:col>53</xdr:col>
      <xdr:colOff>28575</xdr:colOff>
      <xdr:row>80</xdr:row>
      <xdr:rowOff>9525</xdr:rowOff>
    </xdr:to>
    <xdr:sp>
      <xdr:nvSpPr>
        <xdr:cNvPr id="120" name="Oval 120"/>
        <xdr:cNvSpPr>
          <a:spLocks/>
        </xdr:cNvSpPr>
      </xdr:nvSpPr>
      <xdr:spPr>
        <a:xfrm>
          <a:off x="5505450" y="762952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64</xdr:row>
      <xdr:rowOff>66675</xdr:rowOff>
    </xdr:from>
    <xdr:to>
      <xdr:col>70</xdr:col>
      <xdr:colOff>66675</xdr:colOff>
      <xdr:row>69</xdr:row>
      <xdr:rowOff>85725</xdr:rowOff>
    </xdr:to>
    <xdr:sp>
      <xdr:nvSpPr>
        <xdr:cNvPr id="121" name="Oval 121"/>
        <xdr:cNvSpPr>
          <a:spLocks/>
        </xdr:cNvSpPr>
      </xdr:nvSpPr>
      <xdr:spPr>
        <a:xfrm>
          <a:off x="7400925" y="667702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64</xdr:row>
      <xdr:rowOff>85725</xdr:rowOff>
    </xdr:from>
    <xdr:to>
      <xdr:col>77</xdr:col>
      <xdr:colOff>28575</xdr:colOff>
      <xdr:row>70</xdr:row>
      <xdr:rowOff>0</xdr:rowOff>
    </xdr:to>
    <xdr:sp>
      <xdr:nvSpPr>
        <xdr:cNvPr id="122" name="Oval 122"/>
        <xdr:cNvSpPr>
          <a:spLocks/>
        </xdr:cNvSpPr>
      </xdr:nvSpPr>
      <xdr:spPr>
        <a:xfrm>
          <a:off x="8162925" y="669607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65</xdr:row>
      <xdr:rowOff>0</xdr:rowOff>
    </xdr:from>
    <xdr:to>
      <xdr:col>84</xdr:col>
      <xdr:colOff>9525</xdr:colOff>
      <xdr:row>70</xdr:row>
      <xdr:rowOff>9525</xdr:rowOff>
    </xdr:to>
    <xdr:sp>
      <xdr:nvSpPr>
        <xdr:cNvPr id="123" name="Oval 123"/>
        <xdr:cNvSpPr>
          <a:spLocks/>
        </xdr:cNvSpPr>
      </xdr:nvSpPr>
      <xdr:spPr>
        <a:xfrm>
          <a:off x="8924925" y="6705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74</xdr:row>
      <xdr:rowOff>85725</xdr:rowOff>
    </xdr:from>
    <xdr:to>
      <xdr:col>70</xdr:col>
      <xdr:colOff>28575</xdr:colOff>
      <xdr:row>80</xdr:row>
      <xdr:rowOff>0</xdr:rowOff>
    </xdr:to>
    <xdr:sp>
      <xdr:nvSpPr>
        <xdr:cNvPr id="124" name="Oval 124"/>
        <xdr:cNvSpPr>
          <a:spLocks/>
        </xdr:cNvSpPr>
      </xdr:nvSpPr>
      <xdr:spPr>
        <a:xfrm>
          <a:off x="7372350" y="76485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75</xdr:row>
      <xdr:rowOff>9525</xdr:rowOff>
    </xdr:from>
    <xdr:to>
      <xdr:col>77</xdr:col>
      <xdr:colOff>28575</xdr:colOff>
      <xdr:row>80</xdr:row>
      <xdr:rowOff>19050</xdr:rowOff>
    </xdr:to>
    <xdr:sp>
      <xdr:nvSpPr>
        <xdr:cNvPr id="125" name="Oval 125"/>
        <xdr:cNvSpPr>
          <a:spLocks/>
        </xdr:cNvSpPr>
      </xdr:nvSpPr>
      <xdr:spPr>
        <a:xfrm>
          <a:off x="8172450" y="76676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74</xdr:row>
      <xdr:rowOff>66675</xdr:rowOff>
    </xdr:from>
    <xdr:to>
      <xdr:col>84</xdr:col>
      <xdr:colOff>28575</xdr:colOff>
      <xdr:row>80</xdr:row>
      <xdr:rowOff>9525</xdr:rowOff>
    </xdr:to>
    <xdr:sp>
      <xdr:nvSpPr>
        <xdr:cNvPr id="126" name="Oval 126"/>
        <xdr:cNvSpPr>
          <a:spLocks/>
        </xdr:cNvSpPr>
      </xdr:nvSpPr>
      <xdr:spPr>
        <a:xfrm>
          <a:off x="8953500" y="762952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66675</xdr:rowOff>
    </xdr:from>
    <xdr:to>
      <xdr:col>8</xdr:col>
      <xdr:colOff>66675</xdr:colOff>
      <xdr:row>116</xdr:row>
      <xdr:rowOff>85725</xdr:rowOff>
    </xdr:to>
    <xdr:sp>
      <xdr:nvSpPr>
        <xdr:cNvPr id="127" name="Oval 127"/>
        <xdr:cNvSpPr>
          <a:spLocks/>
        </xdr:cNvSpPr>
      </xdr:nvSpPr>
      <xdr:spPr>
        <a:xfrm>
          <a:off x="457200" y="117252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111</xdr:row>
      <xdr:rowOff>85725</xdr:rowOff>
    </xdr:from>
    <xdr:to>
      <xdr:col>15</xdr:col>
      <xdr:colOff>28575</xdr:colOff>
      <xdr:row>117</xdr:row>
      <xdr:rowOff>0</xdr:rowOff>
    </xdr:to>
    <xdr:sp>
      <xdr:nvSpPr>
        <xdr:cNvPr id="128" name="Oval 128"/>
        <xdr:cNvSpPr>
          <a:spLocks/>
        </xdr:cNvSpPr>
      </xdr:nvSpPr>
      <xdr:spPr>
        <a:xfrm>
          <a:off x="1219200" y="117443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112</xdr:row>
      <xdr:rowOff>0</xdr:rowOff>
    </xdr:from>
    <xdr:to>
      <xdr:col>22</xdr:col>
      <xdr:colOff>9525</xdr:colOff>
      <xdr:row>117</xdr:row>
      <xdr:rowOff>9525</xdr:rowOff>
    </xdr:to>
    <xdr:sp>
      <xdr:nvSpPr>
        <xdr:cNvPr id="129" name="Oval 129"/>
        <xdr:cNvSpPr>
          <a:spLocks/>
        </xdr:cNvSpPr>
      </xdr:nvSpPr>
      <xdr:spPr>
        <a:xfrm>
          <a:off x="1981200" y="117538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121</xdr:row>
      <xdr:rowOff>85725</xdr:rowOff>
    </xdr:from>
    <xdr:to>
      <xdr:col>8</xdr:col>
      <xdr:colOff>28575</xdr:colOff>
      <xdr:row>127</xdr:row>
      <xdr:rowOff>0</xdr:rowOff>
    </xdr:to>
    <xdr:sp>
      <xdr:nvSpPr>
        <xdr:cNvPr id="130" name="Oval 130"/>
        <xdr:cNvSpPr>
          <a:spLocks/>
        </xdr:cNvSpPr>
      </xdr:nvSpPr>
      <xdr:spPr>
        <a:xfrm>
          <a:off x="428625" y="126968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122</xdr:row>
      <xdr:rowOff>9525</xdr:rowOff>
    </xdr:from>
    <xdr:to>
      <xdr:col>15</xdr:col>
      <xdr:colOff>28575</xdr:colOff>
      <xdr:row>127</xdr:row>
      <xdr:rowOff>19050</xdr:rowOff>
    </xdr:to>
    <xdr:sp>
      <xdr:nvSpPr>
        <xdr:cNvPr id="131" name="Oval 131"/>
        <xdr:cNvSpPr>
          <a:spLocks/>
        </xdr:cNvSpPr>
      </xdr:nvSpPr>
      <xdr:spPr>
        <a:xfrm>
          <a:off x="1228725" y="127158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121</xdr:row>
      <xdr:rowOff>66675</xdr:rowOff>
    </xdr:from>
    <xdr:to>
      <xdr:col>22</xdr:col>
      <xdr:colOff>28575</xdr:colOff>
      <xdr:row>127</xdr:row>
      <xdr:rowOff>9525</xdr:rowOff>
    </xdr:to>
    <xdr:sp>
      <xdr:nvSpPr>
        <xdr:cNvPr id="132" name="Oval 132"/>
        <xdr:cNvSpPr>
          <a:spLocks/>
        </xdr:cNvSpPr>
      </xdr:nvSpPr>
      <xdr:spPr>
        <a:xfrm>
          <a:off x="2009775" y="126777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111</xdr:row>
      <xdr:rowOff>66675</xdr:rowOff>
    </xdr:from>
    <xdr:to>
      <xdr:col>39</xdr:col>
      <xdr:colOff>66675</xdr:colOff>
      <xdr:row>116</xdr:row>
      <xdr:rowOff>85725</xdr:rowOff>
    </xdr:to>
    <xdr:sp>
      <xdr:nvSpPr>
        <xdr:cNvPr id="133" name="Oval 133"/>
        <xdr:cNvSpPr>
          <a:spLocks/>
        </xdr:cNvSpPr>
      </xdr:nvSpPr>
      <xdr:spPr>
        <a:xfrm>
          <a:off x="3952875" y="117252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111</xdr:row>
      <xdr:rowOff>85725</xdr:rowOff>
    </xdr:from>
    <xdr:to>
      <xdr:col>46</xdr:col>
      <xdr:colOff>28575</xdr:colOff>
      <xdr:row>117</xdr:row>
      <xdr:rowOff>0</xdr:rowOff>
    </xdr:to>
    <xdr:sp>
      <xdr:nvSpPr>
        <xdr:cNvPr id="134" name="Oval 134"/>
        <xdr:cNvSpPr>
          <a:spLocks/>
        </xdr:cNvSpPr>
      </xdr:nvSpPr>
      <xdr:spPr>
        <a:xfrm>
          <a:off x="4714875" y="117443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112</xdr:row>
      <xdr:rowOff>0</xdr:rowOff>
    </xdr:from>
    <xdr:to>
      <xdr:col>53</xdr:col>
      <xdr:colOff>9525</xdr:colOff>
      <xdr:row>117</xdr:row>
      <xdr:rowOff>9525</xdr:rowOff>
    </xdr:to>
    <xdr:sp>
      <xdr:nvSpPr>
        <xdr:cNvPr id="135" name="Oval 135"/>
        <xdr:cNvSpPr>
          <a:spLocks/>
        </xdr:cNvSpPr>
      </xdr:nvSpPr>
      <xdr:spPr>
        <a:xfrm>
          <a:off x="5476875" y="117538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121</xdr:row>
      <xdr:rowOff>85725</xdr:rowOff>
    </xdr:from>
    <xdr:to>
      <xdr:col>39</xdr:col>
      <xdr:colOff>28575</xdr:colOff>
      <xdr:row>127</xdr:row>
      <xdr:rowOff>0</xdr:rowOff>
    </xdr:to>
    <xdr:sp>
      <xdr:nvSpPr>
        <xdr:cNvPr id="136" name="Oval 136"/>
        <xdr:cNvSpPr>
          <a:spLocks/>
        </xdr:cNvSpPr>
      </xdr:nvSpPr>
      <xdr:spPr>
        <a:xfrm>
          <a:off x="3924300" y="126968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122</xdr:row>
      <xdr:rowOff>9525</xdr:rowOff>
    </xdr:from>
    <xdr:to>
      <xdr:col>46</xdr:col>
      <xdr:colOff>28575</xdr:colOff>
      <xdr:row>127</xdr:row>
      <xdr:rowOff>19050</xdr:rowOff>
    </xdr:to>
    <xdr:sp>
      <xdr:nvSpPr>
        <xdr:cNvPr id="137" name="Oval 137"/>
        <xdr:cNvSpPr>
          <a:spLocks/>
        </xdr:cNvSpPr>
      </xdr:nvSpPr>
      <xdr:spPr>
        <a:xfrm>
          <a:off x="4724400" y="127158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121</xdr:row>
      <xdr:rowOff>66675</xdr:rowOff>
    </xdr:from>
    <xdr:to>
      <xdr:col>53</xdr:col>
      <xdr:colOff>28575</xdr:colOff>
      <xdr:row>127</xdr:row>
      <xdr:rowOff>9525</xdr:rowOff>
    </xdr:to>
    <xdr:sp>
      <xdr:nvSpPr>
        <xdr:cNvPr id="138" name="Oval 138"/>
        <xdr:cNvSpPr>
          <a:spLocks/>
        </xdr:cNvSpPr>
      </xdr:nvSpPr>
      <xdr:spPr>
        <a:xfrm>
          <a:off x="5505450" y="126777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111</xdr:row>
      <xdr:rowOff>66675</xdr:rowOff>
    </xdr:from>
    <xdr:to>
      <xdr:col>70</xdr:col>
      <xdr:colOff>66675</xdr:colOff>
      <xdr:row>116</xdr:row>
      <xdr:rowOff>85725</xdr:rowOff>
    </xdr:to>
    <xdr:sp>
      <xdr:nvSpPr>
        <xdr:cNvPr id="139" name="Oval 139"/>
        <xdr:cNvSpPr>
          <a:spLocks/>
        </xdr:cNvSpPr>
      </xdr:nvSpPr>
      <xdr:spPr>
        <a:xfrm>
          <a:off x="7400925" y="117252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111</xdr:row>
      <xdr:rowOff>85725</xdr:rowOff>
    </xdr:from>
    <xdr:to>
      <xdr:col>77</xdr:col>
      <xdr:colOff>28575</xdr:colOff>
      <xdr:row>117</xdr:row>
      <xdr:rowOff>0</xdr:rowOff>
    </xdr:to>
    <xdr:sp>
      <xdr:nvSpPr>
        <xdr:cNvPr id="140" name="Oval 140"/>
        <xdr:cNvSpPr>
          <a:spLocks/>
        </xdr:cNvSpPr>
      </xdr:nvSpPr>
      <xdr:spPr>
        <a:xfrm>
          <a:off x="8162925" y="117443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112</xdr:row>
      <xdr:rowOff>0</xdr:rowOff>
    </xdr:from>
    <xdr:to>
      <xdr:col>84</xdr:col>
      <xdr:colOff>9525</xdr:colOff>
      <xdr:row>117</xdr:row>
      <xdr:rowOff>9525</xdr:rowOff>
    </xdr:to>
    <xdr:sp>
      <xdr:nvSpPr>
        <xdr:cNvPr id="141" name="Oval 141"/>
        <xdr:cNvSpPr>
          <a:spLocks/>
        </xdr:cNvSpPr>
      </xdr:nvSpPr>
      <xdr:spPr>
        <a:xfrm>
          <a:off x="8924925" y="117538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121</xdr:row>
      <xdr:rowOff>85725</xdr:rowOff>
    </xdr:from>
    <xdr:to>
      <xdr:col>70</xdr:col>
      <xdr:colOff>28575</xdr:colOff>
      <xdr:row>127</xdr:row>
      <xdr:rowOff>0</xdr:rowOff>
    </xdr:to>
    <xdr:sp>
      <xdr:nvSpPr>
        <xdr:cNvPr id="142" name="Oval 142"/>
        <xdr:cNvSpPr>
          <a:spLocks/>
        </xdr:cNvSpPr>
      </xdr:nvSpPr>
      <xdr:spPr>
        <a:xfrm>
          <a:off x="7372350" y="126968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122</xdr:row>
      <xdr:rowOff>9525</xdr:rowOff>
    </xdr:from>
    <xdr:to>
      <xdr:col>77</xdr:col>
      <xdr:colOff>28575</xdr:colOff>
      <xdr:row>127</xdr:row>
      <xdr:rowOff>19050</xdr:rowOff>
    </xdr:to>
    <xdr:sp>
      <xdr:nvSpPr>
        <xdr:cNvPr id="143" name="Oval 143"/>
        <xdr:cNvSpPr>
          <a:spLocks/>
        </xdr:cNvSpPr>
      </xdr:nvSpPr>
      <xdr:spPr>
        <a:xfrm>
          <a:off x="8172450" y="127158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121</xdr:row>
      <xdr:rowOff>66675</xdr:rowOff>
    </xdr:from>
    <xdr:to>
      <xdr:col>84</xdr:col>
      <xdr:colOff>28575</xdr:colOff>
      <xdr:row>127</xdr:row>
      <xdr:rowOff>9525</xdr:rowOff>
    </xdr:to>
    <xdr:sp>
      <xdr:nvSpPr>
        <xdr:cNvPr id="144" name="Oval 144"/>
        <xdr:cNvSpPr>
          <a:spLocks/>
        </xdr:cNvSpPr>
      </xdr:nvSpPr>
      <xdr:spPr>
        <a:xfrm>
          <a:off x="8953500" y="126777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64</xdr:row>
      <xdr:rowOff>66675</xdr:rowOff>
    </xdr:from>
    <xdr:to>
      <xdr:col>70</xdr:col>
      <xdr:colOff>66675</xdr:colOff>
      <xdr:row>69</xdr:row>
      <xdr:rowOff>85725</xdr:rowOff>
    </xdr:to>
    <xdr:sp>
      <xdr:nvSpPr>
        <xdr:cNvPr id="145" name="Oval 145"/>
        <xdr:cNvSpPr>
          <a:spLocks/>
        </xdr:cNvSpPr>
      </xdr:nvSpPr>
      <xdr:spPr>
        <a:xfrm>
          <a:off x="7400925" y="667702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64</xdr:row>
      <xdr:rowOff>85725</xdr:rowOff>
    </xdr:from>
    <xdr:to>
      <xdr:col>77</xdr:col>
      <xdr:colOff>28575</xdr:colOff>
      <xdr:row>70</xdr:row>
      <xdr:rowOff>0</xdr:rowOff>
    </xdr:to>
    <xdr:sp>
      <xdr:nvSpPr>
        <xdr:cNvPr id="146" name="Oval 146"/>
        <xdr:cNvSpPr>
          <a:spLocks/>
        </xdr:cNvSpPr>
      </xdr:nvSpPr>
      <xdr:spPr>
        <a:xfrm>
          <a:off x="8162925" y="669607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65</xdr:row>
      <xdr:rowOff>0</xdr:rowOff>
    </xdr:from>
    <xdr:to>
      <xdr:col>84</xdr:col>
      <xdr:colOff>9525</xdr:colOff>
      <xdr:row>70</xdr:row>
      <xdr:rowOff>9525</xdr:rowOff>
    </xdr:to>
    <xdr:sp>
      <xdr:nvSpPr>
        <xdr:cNvPr id="147" name="Oval 147"/>
        <xdr:cNvSpPr>
          <a:spLocks/>
        </xdr:cNvSpPr>
      </xdr:nvSpPr>
      <xdr:spPr>
        <a:xfrm>
          <a:off x="8924925" y="6705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74</xdr:row>
      <xdr:rowOff>85725</xdr:rowOff>
    </xdr:from>
    <xdr:to>
      <xdr:col>70</xdr:col>
      <xdr:colOff>28575</xdr:colOff>
      <xdr:row>80</xdr:row>
      <xdr:rowOff>0</xdr:rowOff>
    </xdr:to>
    <xdr:sp>
      <xdr:nvSpPr>
        <xdr:cNvPr id="148" name="Oval 148"/>
        <xdr:cNvSpPr>
          <a:spLocks/>
        </xdr:cNvSpPr>
      </xdr:nvSpPr>
      <xdr:spPr>
        <a:xfrm>
          <a:off x="7372350" y="76485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75</xdr:row>
      <xdr:rowOff>9525</xdr:rowOff>
    </xdr:from>
    <xdr:to>
      <xdr:col>77</xdr:col>
      <xdr:colOff>28575</xdr:colOff>
      <xdr:row>80</xdr:row>
      <xdr:rowOff>19050</xdr:rowOff>
    </xdr:to>
    <xdr:sp>
      <xdr:nvSpPr>
        <xdr:cNvPr id="149" name="Oval 149"/>
        <xdr:cNvSpPr>
          <a:spLocks/>
        </xdr:cNvSpPr>
      </xdr:nvSpPr>
      <xdr:spPr>
        <a:xfrm>
          <a:off x="8172450" y="76676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74</xdr:row>
      <xdr:rowOff>66675</xdr:rowOff>
    </xdr:from>
    <xdr:to>
      <xdr:col>84</xdr:col>
      <xdr:colOff>28575</xdr:colOff>
      <xdr:row>80</xdr:row>
      <xdr:rowOff>9525</xdr:rowOff>
    </xdr:to>
    <xdr:sp>
      <xdr:nvSpPr>
        <xdr:cNvPr id="150" name="Oval 150"/>
        <xdr:cNvSpPr>
          <a:spLocks/>
        </xdr:cNvSpPr>
      </xdr:nvSpPr>
      <xdr:spPr>
        <a:xfrm>
          <a:off x="8953500" y="762952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151" name="Oval 151"/>
        <xdr:cNvSpPr>
          <a:spLocks/>
        </xdr:cNvSpPr>
      </xdr:nvSpPr>
      <xdr:spPr>
        <a:xfrm>
          <a:off x="74009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152" name="Oval 152"/>
        <xdr:cNvSpPr>
          <a:spLocks/>
        </xdr:cNvSpPr>
      </xdr:nvSpPr>
      <xdr:spPr>
        <a:xfrm>
          <a:off x="81629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153" name="Oval 153"/>
        <xdr:cNvSpPr>
          <a:spLocks/>
        </xdr:cNvSpPr>
      </xdr:nvSpPr>
      <xdr:spPr>
        <a:xfrm>
          <a:off x="89249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154" name="Oval 154"/>
        <xdr:cNvSpPr>
          <a:spLocks/>
        </xdr:cNvSpPr>
      </xdr:nvSpPr>
      <xdr:spPr>
        <a:xfrm>
          <a:off x="73723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155" name="Oval 155"/>
        <xdr:cNvSpPr>
          <a:spLocks/>
        </xdr:cNvSpPr>
      </xdr:nvSpPr>
      <xdr:spPr>
        <a:xfrm>
          <a:off x="81724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156" name="Oval 156"/>
        <xdr:cNvSpPr>
          <a:spLocks/>
        </xdr:cNvSpPr>
      </xdr:nvSpPr>
      <xdr:spPr>
        <a:xfrm>
          <a:off x="89535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64</xdr:row>
      <xdr:rowOff>66675</xdr:rowOff>
    </xdr:from>
    <xdr:to>
      <xdr:col>39</xdr:col>
      <xdr:colOff>66675</xdr:colOff>
      <xdr:row>69</xdr:row>
      <xdr:rowOff>85725</xdr:rowOff>
    </xdr:to>
    <xdr:sp>
      <xdr:nvSpPr>
        <xdr:cNvPr id="157" name="Oval 157"/>
        <xdr:cNvSpPr>
          <a:spLocks/>
        </xdr:cNvSpPr>
      </xdr:nvSpPr>
      <xdr:spPr>
        <a:xfrm>
          <a:off x="3952875" y="667702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64</xdr:row>
      <xdr:rowOff>85725</xdr:rowOff>
    </xdr:from>
    <xdr:to>
      <xdr:col>46</xdr:col>
      <xdr:colOff>28575</xdr:colOff>
      <xdr:row>70</xdr:row>
      <xdr:rowOff>0</xdr:rowOff>
    </xdr:to>
    <xdr:sp>
      <xdr:nvSpPr>
        <xdr:cNvPr id="158" name="Oval 158"/>
        <xdr:cNvSpPr>
          <a:spLocks/>
        </xdr:cNvSpPr>
      </xdr:nvSpPr>
      <xdr:spPr>
        <a:xfrm>
          <a:off x="4714875" y="669607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65</xdr:row>
      <xdr:rowOff>0</xdr:rowOff>
    </xdr:from>
    <xdr:to>
      <xdr:col>53</xdr:col>
      <xdr:colOff>9525</xdr:colOff>
      <xdr:row>70</xdr:row>
      <xdr:rowOff>9525</xdr:rowOff>
    </xdr:to>
    <xdr:sp>
      <xdr:nvSpPr>
        <xdr:cNvPr id="159" name="Oval 159"/>
        <xdr:cNvSpPr>
          <a:spLocks/>
        </xdr:cNvSpPr>
      </xdr:nvSpPr>
      <xdr:spPr>
        <a:xfrm>
          <a:off x="5476875" y="6705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74</xdr:row>
      <xdr:rowOff>85725</xdr:rowOff>
    </xdr:from>
    <xdr:to>
      <xdr:col>39</xdr:col>
      <xdr:colOff>28575</xdr:colOff>
      <xdr:row>80</xdr:row>
      <xdr:rowOff>0</xdr:rowOff>
    </xdr:to>
    <xdr:sp>
      <xdr:nvSpPr>
        <xdr:cNvPr id="160" name="Oval 160"/>
        <xdr:cNvSpPr>
          <a:spLocks/>
        </xdr:cNvSpPr>
      </xdr:nvSpPr>
      <xdr:spPr>
        <a:xfrm>
          <a:off x="3924300" y="76485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75</xdr:row>
      <xdr:rowOff>9525</xdr:rowOff>
    </xdr:from>
    <xdr:to>
      <xdr:col>46</xdr:col>
      <xdr:colOff>28575</xdr:colOff>
      <xdr:row>80</xdr:row>
      <xdr:rowOff>19050</xdr:rowOff>
    </xdr:to>
    <xdr:sp>
      <xdr:nvSpPr>
        <xdr:cNvPr id="161" name="Oval 161"/>
        <xdr:cNvSpPr>
          <a:spLocks/>
        </xdr:cNvSpPr>
      </xdr:nvSpPr>
      <xdr:spPr>
        <a:xfrm>
          <a:off x="4724400" y="76676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74</xdr:row>
      <xdr:rowOff>66675</xdr:rowOff>
    </xdr:from>
    <xdr:to>
      <xdr:col>53</xdr:col>
      <xdr:colOff>28575</xdr:colOff>
      <xdr:row>80</xdr:row>
      <xdr:rowOff>9525</xdr:rowOff>
    </xdr:to>
    <xdr:sp>
      <xdr:nvSpPr>
        <xdr:cNvPr id="162" name="Oval 162"/>
        <xdr:cNvSpPr>
          <a:spLocks/>
        </xdr:cNvSpPr>
      </xdr:nvSpPr>
      <xdr:spPr>
        <a:xfrm>
          <a:off x="5505450" y="762952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163" name="Oval 163"/>
        <xdr:cNvSpPr>
          <a:spLocks/>
        </xdr:cNvSpPr>
      </xdr:nvSpPr>
      <xdr:spPr>
        <a:xfrm>
          <a:off x="395287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164" name="Oval 164"/>
        <xdr:cNvSpPr>
          <a:spLocks/>
        </xdr:cNvSpPr>
      </xdr:nvSpPr>
      <xdr:spPr>
        <a:xfrm>
          <a:off x="471487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165" name="Oval 165"/>
        <xdr:cNvSpPr>
          <a:spLocks/>
        </xdr:cNvSpPr>
      </xdr:nvSpPr>
      <xdr:spPr>
        <a:xfrm>
          <a:off x="547687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166" name="Oval 166"/>
        <xdr:cNvSpPr>
          <a:spLocks/>
        </xdr:cNvSpPr>
      </xdr:nvSpPr>
      <xdr:spPr>
        <a:xfrm>
          <a:off x="392430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167" name="Oval 167"/>
        <xdr:cNvSpPr>
          <a:spLocks/>
        </xdr:cNvSpPr>
      </xdr:nvSpPr>
      <xdr:spPr>
        <a:xfrm>
          <a:off x="472440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168" name="Oval 168"/>
        <xdr:cNvSpPr>
          <a:spLocks/>
        </xdr:cNvSpPr>
      </xdr:nvSpPr>
      <xdr:spPr>
        <a:xfrm>
          <a:off x="550545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66675</xdr:rowOff>
    </xdr:from>
    <xdr:to>
      <xdr:col>8</xdr:col>
      <xdr:colOff>66675</xdr:colOff>
      <xdr:row>69</xdr:row>
      <xdr:rowOff>85725</xdr:rowOff>
    </xdr:to>
    <xdr:sp>
      <xdr:nvSpPr>
        <xdr:cNvPr id="169" name="Oval 169"/>
        <xdr:cNvSpPr>
          <a:spLocks/>
        </xdr:cNvSpPr>
      </xdr:nvSpPr>
      <xdr:spPr>
        <a:xfrm>
          <a:off x="457200" y="667702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64</xdr:row>
      <xdr:rowOff>85725</xdr:rowOff>
    </xdr:from>
    <xdr:to>
      <xdr:col>15</xdr:col>
      <xdr:colOff>28575</xdr:colOff>
      <xdr:row>70</xdr:row>
      <xdr:rowOff>0</xdr:rowOff>
    </xdr:to>
    <xdr:sp>
      <xdr:nvSpPr>
        <xdr:cNvPr id="170" name="Oval 170"/>
        <xdr:cNvSpPr>
          <a:spLocks/>
        </xdr:cNvSpPr>
      </xdr:nvSpPr>
      <xdr:spPr>
        <a:xfrm>
          <a:off x="1219200" y="669607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65</xdr:row>
      <xdr:rowOff>0</xdr:rowOff>
    </xdr:from>
    <xdr:to>
      <xdr:col>22</xdr:col>
      <xdr:colOff>9525</xdr:colOff>
      <xdr:row>70</xdr:row>
      <xdr:rowOff>9525</xdr:rowOff>
    </xdr:to>
    <xdr:sp>
      <xdr:nvSpPr>
        <xdr:cNvPr id="171" name="Oval 171"/>
        <xdr:cNvSpPr>
          <a:spLocks/>
        </xdr:cNvSpPr>
      </xdr:nvSpPr>
      <xdr:spPr>
        <a:xfrm>
          <a:off x="1981200" y="6705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74</xdr:row>
      <xdr:rowOff>85725</xdr:rowOff>
    </xdr:from>
    <xdr:to>
      <xdr:col>8</xdr:col>
      <xdr:colOff>28575</xdr:colOff>
      <xdr:row>80</xdr:row>
      <xdr:rowOff>0</xdr:rowOff>
    </xdr:to>
    <xdr:sp>
      <xdr:nvSpPr>
        <xdr:cNvPr id="172" name="Oval 172"/>
        <xdr:cNvSpPr>
          <a:spLocks/>
        </xdr:cNvSpPr>
      </xdr:nvSpPr>
      <xdr:spPr>
        <a:xfrm>
          <a:off x="428625" y="76485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75</xdr:row>
      <xdr:rowOff>9525</xdr:rowOff>
    </xdr:from>
    <xdr:to>
      <xdr:col>15</xdr:col>
      <xdr:colOff>28575</xdr:colOff>
      <xdr:row>80</xdr:row>
      <xdr:rowOff>19050</xdr:rowOff>
    </xdr:to>
    <xdr:sp>
      <xdr:nvSpPr>
        <xdr:cNvPr id="173" name="Oval 173"/>
        <xdr:cNvSpPr>
          <a:spLocks/>
        </xdr:cNvSpPr>
      </xdr:nvSpPr>
      <xdr:spPr>
        <a:xfrm>
          <a:off x="1228725" y="76676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74</xdr:row>
      <xdr:rowOff>66675</xdr:rowOff>
    </xdr:from>
    <xdr:to>
      <xdr:col>22</xdr:col>
      <xdr:colOff>28575</xdr:colOff>
      <xdr:row>80</xdr:row>
      <xdr:rowOff>9525</xdr:rowOff>
    </xdr:to>
    <xdr:sp>
      <xdr:nvSpPr>
        <xdr:cNvPr id="174" name="Oval 174"/>
        <xdr:cNvSpPr>
          <a:spLocks/>
        </xdr:cNvSpPr>
      </xdr:nvSpPr>
      <xdr:spPr>
        <a:xfrm>
          <a:off x="2009775" y="762952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175" name="Oval 175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176" name="Oval 176"/>
        <xdr:cNvSpPr>
          <a:spLocks/>
        </xdr:cNvSpPr>
      </xdr:nvSpPr>
      <xdr:spPr>
        <a:xfrm>
          <a:off x="1219200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177" name="Oval 177"/>
        <xdr:cNvSpPr>
          <a:spLocks/>
        </xdr:cNvSpPr>
      </xdr:nvSpPr>
      <xdr:spPr>
        <a:xfrm>
          <a:off x="1981200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178" name="Oval 178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179" name="Oval 179"/>
        <xdr:cNvSpPr>
          <a:spLocks/>
        </xdr:cNvSpPr>
      </xdr:nvSpPr>
      <xdr:spPr>
        <a:xfrm>
          <a:off x="1228725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180" name="Oval 180"/>
        <xdr:cNvSpPr>
          <a:spLocks/>
        </xdr:cNvSpPr>
      </xdr:nvSpPr>
      <xdr:spPr>
        <a:xfrm>
          <a:off x="2009775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1" name="Oval 1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2" name="Oval 2"/>
        <xdr:cNvSpPr>
          <a:spLocks/>
        </xdr:cNvSpPr>
      </xdr:nvSpPr>
      <xdr:spPr>
        <a:xfrm>
          <a:off x="1219200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3" name="Oval 3"/>
        <xdr:cNvSpPr>
          <a:spLocks/>
        </xdr:cNvSpPr>
      </xdr:nvSpPr>
      <xdr:spPr>
        <a:xfrm>
          <a:off x="1981200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4" name="Oval 4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5" name="Oval 5"/>
        <xdr:cNvSpPr>
          <a:spLocks/>
        </xdr:cNvSpPr>
      </xdr:nvSpPr>
      <xdr:spPr>
        <a:xfrm>
          <a:off x="1228725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6" name="Oval 6"/>
        <xdr:cNvSpPr>
          <a:spLocks/>
        </xdr:cNvSpPr>
      </xdr:nvSpPr>
      <xdr:spPr>
        <a:xfrm>
          <a:off x="2009775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7" name="Oval 7"/>
        <xdr:cNvSpPr>
          <a:spLocks/>
        </xdr:cNvSpPr>
      </xdr:nvSpPr>
      <xdr:spPr>
        <a:xfrm>
          <a:off x="41243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8" name="Oval 8"/>
        <xdr:cNvSpPr>
          <a:spLocks/>
        </xdr:cNvSpPr>
      </xdr:nvSpPr>
      <xdr:spPr>
        <a:xfrm>
          <a:off x="48863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9" name="Oval 9"/>
        <xdr:cNvSpPr>
          <a:spLocks/>
        </xdr:cNvSpPr>
      </xdr:nvSpPr>
      <xdr:spPr>
        <a:xfrm>
          <a:off x="56483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10" name="Oval 10"/>
        <xdr:cNvSpPr>
          <a:spLocks/>
        </xdr:cNvSpPr>
      </xdr:nvSpPr>
      <xdr:spPr>
        <a:xfrm>
          <a:off x="40957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11" name="Oval 11"/>
        <xdr:cNvSpPr>
          <a:spLocks/>
        </xdr:cNvSpPr>
      </xdr:nvSpPr>
      <xdr:spPr>
        <a:xfrm>
          <a:off x="48958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12" name="Oval 12"/>
        <xdr:cNvSpPr>
          <a:spLocks/>
        </xdr:cNvSpPr>
      </xdr:nvSpPr>
      <xdr:spPr>
        <a:xfrm>
          <a:off x="56769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13" name="Oval 13"/>
        <xdr:cNvSpPr>
          <a:spLocks/>
        </xdr:cNvSpPr>
      </xdr:nvSpPr>
      <xdr:spPr>
        <a:xfrm>
          <a:off x="77057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14" name="Oval 14"/>
        <xdr:cNvSpPr>
          <a:spLocks/>
        </xdr:cNvSpPr>
      </xdr:nvSpPr>
      <xdr:spPr>
        <a:xfrm>
          <a:off x="84677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15" name="Oval 15"/>
        <xdr:cNvSpPr>
          <a:spLocks/>
        </xdr:cNvSpPr>
      </xdr:nvSpPr>
      <xdr:spPr>
        <a:xfrm>
          <a:off x="92297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16" name="Oval 16"/>
        <xdr:cNvSpPr>
          <a:spLocks/>
        </xdr:cNvSpPr>
      </xdr:nvSpPr>
      <xdr:spPr>
        <a:xfrm>
          <a:off x="76771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17" name="Oval 17"/>
        <xdr:cNvSpPr>
          <a:spLocks/>
        </xdr:cNvSpPr>
      </xdr:nvSpPr>
      <xdr:spPr>
        <a:xfrm>
          <a:off x="84772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18" name="Oval 18"/>
        <xdr:cNvSpPr>
          <a:spLocks/>
        </xdr:cNvSpPr>
      </xdr:nvSpPr>
      <xdr:spPr>
        <a:xfrm>
          <a:off x="92583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19" name="Oval 61"/>
        <xdr:cNvSpPr>
          <a:spLocks/>
        </xdr:cNvSpPr>
      </xdr:nvSpPr>
      <xdr:spPr>
        <a:xfrm>
          <a:off x="77057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20" name="Oval 62"/>
        <xdr:cNvSpPr>
          <a:spLocks/>
        </xdr:cNvSpPr>
      </xdr:nvSpPr>
      <xdr:spPr>
        <a:xfrm>
          <a:off x="84677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21" name="Oval 63"/>
        <xdr:cNvSpPr>
          <a:spLocks/>
        </xdr:cNvSpPr>
      </xdr:nvSpPr>
      <xdr:spPr>
        <a:xfrm>
          <a:off x="92297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22" name="Oval 64"/>
        <xdr:cNvSpPr>
          <a:spLocks/>
        </xdr:cNvSpPr>
      </xdr:nvSpPr>
      <xdr:spPr>
        <a:xfrm>
          <a:off x="76771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23" name="Oval 65"/>
        <xdr:cNvSpPr>
          <a:spLocks/>
        </xdr:cNvSpPr>
      </xdr:nvSpPr>
      <xdr:spPr>
        <a:xfrm>
          <a:off x="84772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24" name="Oval 66"/>
        <xdr:cNvSpPr>
          <a:spLocks/>
        </xdr:cNvSpPr>
      </xdr:nvSpPr>
      <xdr:spPr>
        <a:xfrm>
          <a:off x="92583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25" name="Oval 73"/>
        <xdr:cNvSpPr>
          <a:spLocks/>
        </xdr:cNvSpPr>
      </xdr:nvSpPr>
      <xdr:spPr>
        <a:xfrm>
          <a:off x="41243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26" name="Oval 74"/>
        <xdr:cNvSpPr>
          <a:spLocks/>
        </xdr:cNvSpPr>
      </xdr:nvSpPr>
      <xdr:spPr>
        <a:xfrm>
          <a:off x="48863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27" name="Oval 75"/>
        <xdr:cNvSpPr>
          <a:spLocks/>
        </xdr:cNvSpPr>
      </xdr:nvSpPr>
      <xdr:spPr>
        <a:xfrm>
          <a:off x="56483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28" name="Oval 76"/>
        <xdr:cNvSpPr>
          <a:spLocks/>
        </xdr:cNvSpPr>
      </xdr:nvSpPr>
      <xdr:spPr>
        <a:xfrm>
          <a:off x="40957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29" name="Oval 77"/>
        <xdr:cNvSpPr>
          <a:spLocks/>
        </xdr:cNvSpPr>
      </xdr:nvSpPr>
      <xdr:spPr>
        <a:xfrm>
          <a:off x="48958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30" name="Oval 78"/>
        <xdr:cNvSpPr>
          <a:spLocks/>
        </xdr:cNvSpPr>
      </xdr:nvSpPr>
      <xdr:spPr>
        <a:xfrm>
          <a:off x="56769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31" name="Oval 85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32" name="Oval 86"/>
        <xdr:cNvSpPr>
          <a:spLocks/>
        </xdr:cNvSpPr>
      </xdr:nvSpPr>
      <xdr:spPr>
        <a:xfrm>
          <a:off x="1219200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33" name="Oval 87"/>
        <xdr:cNvSpPr>
          <a:spLocks/>
        </xdr:cNvSpPr>
      </xdr:nvSpPr>
      <xdr:spPr>
        <a:xfrm>
          <a:off x="1981200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34" name="Oval 88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35" name="Oval 89"/>
        <xdr:cNvSpPr>
          <a:spLocks/>
        </xdr:cNvSpPr>
      </xdr:nvSpPr>
      <xdr:spPr>
        <a:xfrm>
          <a:off x="1228725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36" name="Oval 90"/>
        <xdr:cNvSpPr>
          <a:spLocks/>
        </xdr:cNvSpPr>
      </xdr:nvSpPr>
      <xdr:spPr>
        <a:xfrm>
          <a:off x="2009775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37" name="Oval 91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38" name="Oval 92"/>
        <xdr:cNvSpPr>
          <a:spLocks/>
        </xdr:cNvSpPr>
      </xdr:nvSpPr>
      <xdr:spPr>
        <a:xfrm>
          <a:off x="1219200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39" name="Oval 93"/>
        <xdr:cNvSpPr>
          <a:spLocks/>
        </xdr:cNvSpPr>
      </xdr:nvSpPr>
      <xdr:spPr>
        <a:xfrm>
          <a:off x="1981200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40" name="Oval 94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41" name="Oval 95"/>
        <xdr:cNvSpPr>
          <a:spLocks/>
        </xdr:cNvSpPr>
      </xdr:nvSpPr>
      <xdr:spPr>
        <a:xfrm>
          <a:off x="1228725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42" name="Oval 96"/>
        <xdr:cNvSpPr>
          <a:spLocks/>
        </xdr:cNvSpPr>
      </xdr:nvSpPr>
      <xdr:spPr>
        <a:xfrm>
          <a:off x="2009775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43" name="Oval 97"/>
        <xdr:cNvSpPr>
          <a:spLocks/>
        </xdr:cNvSpPr>
      </xdr:nvSpPr>
      <xdr:spPr>
        <a:xfrm>
          <a:off x="41243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44" name="Oval 98"/>
        <xdr:cNvSpPr>
          <a:spLocks/>
        </xdr:cNvSpPr>
      </xdr:nvSpPr>
      <xdr:spPr>
        <a:xfrm>
          <a:off x="48863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45" name="Oval 99"/>
        <xdr:cNvSpPr>
          <a:spLocks/>
        </xdr:cNvSpPr>
      </xdr:nvSpPr>
      <xdr:spPr>
        <a:xfrm>
          <a:off x="56483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46" name="Oval 100"/>
        <xdr:cNvSpPr>
          <a:spLocks/>
        </xdr:cNvSpPr>
      </xdr:nvSpPr>
      <xdr:spPr>
        <a:xfrm>
          <a:off x="40957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47" name="Oval 101"/>
        <xdr:cNvSpPr>
          <a:spLocks/>
        </xdr:cNvSpPr>
      </xdr:nvSpPr>
      <xdr:spPr>
        <a:xfrm>
          <a:off x="48958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48" name="Oval 102"/>
        <xdr:cNvSpPr>
          <a:spLocks/>
        </xdr:cNvSpPr>
      </xdr:nvSpPr>
      <xdr:spPr>
        <a:xfrm>
          <a:off x="56769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49" name="Oval 103"/>
        <xdr:cNvSpPr>
          <a:spLocks/>
        </xdr:cNvSpPr>
      </xdr:nvSpPr>
      <xdr:spPr>
        <a:xfrm>
          <a:off x="77057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50" name="Oval 104"/>
        <xdr:cNvSpPr>
          <a:spLocks/>
        </xdr:cNvSpPr>
      </xdr:nvSpPr>
      <xdr:spPr>
        <a:xfrm>
          <a:off x="84677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51" name="Oval 105"/>
        <xdr:cNvSpPr>
          <a:spLocks/>
        </xdr:cNvSpPr>
      </xdr:nvSpPr>
      <xdr:spPr>
        <a:xfrm>
          <a:off x="92297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52" name="Oval 106"/>
        <xdr:cNvSpPr>
          <a:spLocks/>
        </xdr:cNvSpPr>
      </xdr:nvSpPr>
      <xdr:spPr>
        <a:xfrm>
          <a:off x="76771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53" name="Oval 107"/>
        <xdr:cNvSpPr>
          <a:spLocks/>
        </xdr:cNvSpPr>
      </xdr:nvSpPr>
      <xdr:spPr>
        <a:xfrm>
          <a:off x="84772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54" name="Oval 108"/>
        <xdr:cNvSpPr>
          <a:spLocks/>
        </xdr:cNvSpPr>
      </xdr:nvSpPr>
      <xdr:spPr>
        <a:xfrm>
          <a:off x="92583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66675</xdr:rowOff>
    </xdr:from>
    <xdr:to>
      <xdr:col>8</xdr:col>
      <xdr:colOff>66675</xdr:colOff>
      <xdr:row>68</xdr:row>
      <xdr:rowOff>85725</xdr:rowOff>
    </xdr:to>
    <xdr:sp>
      <xdr:nvSpPr>
        <xdr:cNvPr id="55" name="Oval 109"/>
        <xdr:cNvSpPr>
          <a:spLocks/>
        </xdr:cNvSpPr>
      </xdr:nvSpPr>
      <xdr:spPr>
        <a:xfrm>
          <a:off x="457200" y="68103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85725</xdr:rowOff>
    </xdr:from>
    <xdr:to>
      <xdr:col>15</xdr:col>
      <xdr:colOff>28575</xdr:colOff>
      <xdr:row>69</xdr:row>
      <xdr:rowOff>0</xdr:rowOff>
    </xdr:to>
    <xdr:sp>
      <xdr:nvSpPr>
        <xdr:cNvPr id="56" name="Oval 110"/>
        <xdr:cNvSpPr>
          <a:spLocks/>
        </xdr:cNvSpPr>
      </xdr:nvSpPr>
      <xdr:spPr>
        <a:xfrm>
          <a:off x="1219200" y="68294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64</xdr:row>
      <xdr:rowOff>0</xdr:rowOff>
    </xdr:from>
    <xdr:to>
      <xdr:col>22</xdr:col>
      <xdr:colOff>9525</xdr:colOff>
      <xdr:row>69</xdr:row>
      <xdr:rowOff>9525</xdr:rowOff>
    </xdr:to>
    <xdr:sp>
      <xdr:nvSpPr>
        <xdr:cNvPr id="57" name="Oval 111"/>
        <xdr:cNvSpPr>
          <a:spLocks/>
        </xdr:cNvSpPr>
      </xdr:nvSpPr>
      <xdr:spPr>
        <a:xfrm>
          <a:off x="1981200" y="68389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73</xdr:row>
      <xdr:rowOff>85725</xdr:rowOff>
    </xdr:from>
    <xdr:to>
      <xdr:col>8</xdr:col>
      <xdr:colOff>28575</xdr:colOff>
      <xdr:row>79</xdr:row>
      <xdr:rowOff>0</xdr:rowOff>
    </xdr:to>
    <xdr:sp>
      <xdr:nvSpPr>
        <xdr:cNvPr id="58" name="Oval 112"/>
        <xdr:cNvSpPr>
          <a:spLocks/>
        </xdr:cNvSpPr>
      </xdr:nvSpPr>
      <xdr:spPr>
        <a:xfrm>
          <a:off x="428625" y="77819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74</xdr:row>
      <xdr:rowOff>9525</xdr:rowOff>
    </xdr:from>
    <xdr:to>
      <xdr:col>15</xdr:col>
      <xdr:colOff>28575</xdr:colOff>
      <xdr:row>79</xdr:row>
      <xdr:rowOff>19050</xdr:rowOff>
    </xdr:to>
    <xdr:sp>
      <xdr:nvSpPr>
        <xdr:cNvPr id="59" name="Oval 113"/>
        <xdr:cNvSpPr>
          <a:spLocks/>
        </xdr:cNvSpPr>
      </xdr:nvSpPr>
      <xdr:spPr>
        <a:xfrm>
          <a:off x="1228725" y="78009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73</xdr:row>
      <xdr:rowOff>66675</xdr:rowOff>
    </xdr:from>
    <xdr:to>
      <xdr:col>22</xdr:col>
      <xdr:colOff>28575</xdr:colOff>
      <xdr:row>79</xdr:row>
      <xdr:rowOff>9525</xdr:rowOff>
    </xdr:to>
    <xdr:sp>
      <xdr:nvSpPr>
        <xdr:cNvPr id="60" name="Oval 114"/>
        <xdr:cNvSpPr>
          <a:spLocks/>
        </xdr:cNvSpPr>
      </xdr:nvSpPr>
      <xdr:spPr>
        <a:xfrm>
          <a:off x="2009775" y="77628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63</xdr:row>
      <xdr:rowOff>66675</xdr:rowOff>
    </xdr:from>
    <xdr:to>
      <xdr:col>39</xdr:col>
      <xdr:colOff>66675</xdr:colOff>
      <xdr:row>68</xdr:row>
      <xdr:rowOff>85725</xdr:rowOff>
    </xdr:to>
    <xdr:sp>
      <xdr:nvSpPr>
        <xdr:cNvPr id="61" name="Oval 115"/>
        <xdr:cNvSpPr>
          <a:spLocks/>
        </xdr:cNvSpPr>
      </xdr:nvSpPr>
      <xdr:spPr>
        <a:xfrm>
          <a:off x="4124325" y="68103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63</xdr:row>
      <xdr:rowOff>85725</xdr:rowOff>
    </xdr:from>
    <xdr:to>
      <xdr:col>46</xdr:col>
      <xdr:colOff>28575</xdr:colOff>
      <xdr:row>69</xdr:row>
      <xdr:rowOff>0</xdr:rowOff>
    </xdr:to>
    <xdr:sp>
      <xdr:nvSpPr>
        <xdr:cNvPr id="62" name="Oval 116"/>
        <xdr:cNvSpPr>
          <a:spLocks/>
        </xdr:cNvSpPr>
      </xdr:nvSpPr>
      <xdr:spPr>
        <a:xfrm>
          <a:off x="4886325" y="68294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64</xdr:row>
      <xdr:rowOff>0</xdr:rowOff>
    </xdr:from>
    <xdr:to>
      <xdr:col>53</xdr:col>
      <xdr:colOff>9525</xdr:colOff>
      <xdr:row>69</xdr:row>
      <xdr:rowOff>9525</xdr:rowOff>
    </xdr:to>
    <xdr:sp>
      <xdr:nvSpPr>
        <xdr:cNvPr id="63" name="Oval 117"/>
        <xdr:cNvSpPr>
          <a:spLocks/>
        </xdr:cNvSpPr>
      </xdr:nvSpPr>
      <xdr:spPr>
        <a:xfrm>
          <a:off x="5648325" y="68389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73</xdr:row>
      <xdr:rowOff>85725</xdr:rowOff>
    </xdr:from>
    <xdr:to>
      <xdr:col>39</xdr:col>
      <xdr:colOff>28575</xdr:colOff>
      <xdr:row>79</xdr:row>
      <xdr:rowOff>0</xdr:rowOff>
    </xdr:to>
    <xdr:sp>
      <xdr:nvSpPr>
        <xdr:cNvPr id="64" name="Oval 118"/>
        <xdr:cNvSpPr>
          <a:spLocks/>
        </xdr:cNvSpPr>
      </xdr:nvSpPr>
      <xdr:spPr>
        <a:xfrm>
          <a:off x="4095750" y="77819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74</xdr:row>
      <xdr:rowOff>9525</xdr:rowOff>
    </xdr:from>
    <xdr:to>
      <xdr:col>46</xdr:col>
      <xdr:colOff>28575</xdr:colOff>
      <xdr:row>79</xdr:row>
      <xdr:rowOff>19050</xdr:rowOff>
    </xdr:to>
    <xdr:sp>
      <xdr:nvSpPr>
        <xdr:cNvPr id="65" name="Oval 119"/>
        <xdr:cNvSpPr>
          <a:spLocks/>
        </xdr:cNvSpPr>
      </xdr:nvSpPr>
      <xdr:spPr>
        <a:xfrm>
          <a:off x="4895850" y="78009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73</xdr:row>
      <xdr:rowOff>66675</xdr:rowOff>
    </xdr:from>
    <xdr:to>
      <xdr:col>53</xdr:col>
      <xdr:colOff>28575</xdr:colOff>
      <xdr:row>79</xdr:row>
      <xdr:rowOff>9525</xdr:rowOff>
    </xdr:to>
    <xdr:sp>
      <xdr:nvSpPr>
        <xdr:cNvPr id="66" name="Oval 120"/>
        <xdr:cNvSpPr>
          <a:spLocks/>
        </xdr:cNvSpPr>
      </xdr:nvSpPr>
      <xdr:spPr>
        <a:xfrm>
          <a:off x="5676900" y="77628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63</xdr:row>
      <xdr:rowOff>66675</xdr:rowOff>
    </xdr:from>
    <xdr:to>
      <xdr:col>70</xdr:col>
      <xdr:colOff>66675</xdr:colOff>
      <xdr:row>68</xdr:row>
      <xdr:rowOff>85725</xdr:rowOff>
    </xdr:to>
    <xdr:sp>
      <xdr:nvSpPr>
        <xdr:cNvPr id="67" name="Oval 121"/>
        <xdr:cNvSpPr>
          <a:spLocks/>
        </xdr:cNvSpPr>
      </xdr:nvSpPr>
      <xdr:spPr>
        <a:xfrm>
          <a:off x="7705725" y="68103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63</xdr:row>
      <xdr:rowOff>85725</xdr:rowOff>
    </xdr:from>
    <xdr:to>
      <xdr:col>77</xdr:col>
      <xdr:colOff>28575</xdr:colOff>
      <xdr:row>69</xdr:row>
      <xdr:rowOff>0</xdr:rowOff>
    </xdr:to>
    <xdr:sp>
      <xdr:nvSpPr>
        <xdr:cNvPr id="68" name="Oval 122"/>
        <xdr:cNvSpPr>
          <a:spLocks/>
        </xdr:cNvSpPr>
      </xdr:nvSpPr>
      <xdr:spPr>
        <a:xfrm>
          <a:off x="8467725" y="68294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64</xdr:row>
      <xdr:rowOff>0</xdr:rowOff>
    </xdr:from>
    <xdr:to>
      <xdr:col>84</xdr:col>
      <xdr:colOff>9525</xdr:colOff>
      <xdr:row>69</xdr:row>
      <xdr:rowOff>9525</xdr:rowOff>
    </xdr:to>
    <xdr:sp>
      <xdr:nvSpPr>
        <xdr:cNvPr id="69" name="Oval 123"/>
        <xdr:cNvSpPr>
          <a:spLocks/>
        </xdr:cNvSpPr>
      </xdr:nvSpPr>
      <xdr:spPr>
        <a:xfrm>
          <a:off x="9229725" y="68389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73</xdr:row>
      <xdr:rowOff>85725</xdr:rowOff>
    </xdr:from>
    <xdr:to>
      <xdr:col>70</xdr:col>
      <xdr:colOff>28575</xdr:colOff>
      <xdr:row>79</xdr:row>
      <xdr:rowOff>0</xdr:rowOff>
    </xdr:to>
    <xdr:sp>
      <xdr:nvSpPr>
        <xdr:cNvPr id="70" name="Oval 124"/>
        <xdr:cNvSpPr>
          <a:spLocks/>
        </xdr:cNvSpPr>
      </xdr:nvSpPr>
      <xdr:spPr>
        <a:xfrm>
          <a:off x="7677150" y="77819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74</xdr:row>
      <xdr:rowOff>9525</xdr:rowOff>
    </xdr:from>
    <xdr:to>
      <xdr:col>77</xdr:col>
      <xdr:colOff>28575</xdr:colOff>
      <xdr:row>79</xdr:row>
      <xdr:rowOff>19050</xdr:rowOff>
    </xdr:to>
    <xdr:sp>
      <xdr:nvSpPr>
        <xdr:cNvPr id="71" name="Oval 125"/>
        <xdr:cNvSpPr>
          <a:spLocks/>
        </xdr:cNvSpPr>
      </xdr:nvSpPr>
      <xdr:spPr>
        <a:xfrm>
          <a:off x="8477250" y="78009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73</xdr:row>
      <xdr:rowOff>66675</xdr:rowOff>
    </xdr:from>
    <xdr:to>
      <xdr:col>84</xdr:col>
      <xdr:colOff>28575</xdr:colOff>
      <xdr:row>79</xdr:row>
      <xdr:rowOff>9525</xdr:rowOff>
    </xdr:to>
    <xdr:sp>
      <xdr:nvSpPr>
        <xdr:cNvPr id="72" name="Oval 126"/>
        <xdr:cNvSpPr>
          <a:spLocks/>
        </xdr:cNvSpPr>
      </xdr:nvSpPr>
      <xdr:spPr>
        <a:xfrm>
          <a:off x="9258300" y="77628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66675</xdr:rowOff>
    </xdr:from>
    <xdr:to>
      <xdr:col>8</xdr:col>
      <xdr:colOff>66675</xdr:colOff>
      <xdr:row>114</xdr:row>
      <xdr:rowOff>85725</xdr:rowOff>
    </xdr:to>
    <xdr:sp>
      <xdr:nvSpPr>
        <xdr:cNvPr id="73" name="Oval 127"/>
        <xdr:cNvSpPr>
          <a:spLocks/>
        </xdr:cNvSpPr>
      </xdr:nvSpPr>
      <xdr:spPr>
        <a:xfrm>
          <a:off x="457200" y="1196340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109</xdr:row>
      <xdr:rowOff>85725</xdr:rowOff>
    </xdr:from>
    <xdr:to>
      <xdr:col>15</xdr:col>
      <xdr:colOff>28575</xdr:colOff>
      <xdr:row>115</xdr:row>
      <xdr:rowOff>0</xdr:rowOff>
    </xdr:to>
    <xdr:sp>
      <xdr:nvSpPr>
        <xdr:cNvPr id="74" name="Oval 128"/>
        <xdr:cNvSpPr>
          <a:spLocks/>
        </xdr:cNvSpPr>
      </xdr:nvSpPr>
      <xdr:spPr>
        <a:xfrm>
          <a:off x="1219200" y="1198245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110</xdr:row>
      <xdr:rowOff>0</xdr:rowOff>
    </xdr:from>
    <xdr:to>
      <xdr:col>22</xdr:col>
      <xdr:colOff>9525</xdr:colOff>
      <xdr:row>115</xdr:row>
      <xdr:rowOff>9525</xdr:rowOff>
    </xdr:to>
    <xdr:sp>
      <xdr:nvSpPr>
        <xdr:cNvPr id="75" name="Oval 129"/>
        <xdr:cNvSpPr>
          <a:spLocks/>
        </xdr:cNvSpPr>
      </xdr:nvSpPr>
      <xdr:spPr>
        <a:xfrm>
          <a:off x="1981200" y="1199197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119</xdr:row>
      <xdr:rowOff>85725</xdr:rowOff>
    </xdr:from>
    <xdr:to>
      <xdr:col>8</xdr:col>
      <xdr:colOff>28575</xdr:colOff>
      <xdr:row>125</xdr:row>
      <xdr:rowOff>0</xdr:rowOff>
    </xdr:to>
    <xdr:sp>
      <xdr:nvSpPr>
        <xdr:cNvPr id="76" name="Oval 130"/>
        <xdr:cNvSpPr>
          <a:spLocks/>
        </xdr:cNvSpPr>
      </xdr:nvSpPr>
      <xdr:spPr>
        <a:xfrm>
          <a:off x="428625" y="129349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120</xdr:row>
      <xdr:rowOff>9525</xdr:rowOff>
    </xdr:from>
    <xdr:to>
      <xdr:col>15</xdr:col>
      <xdr:colOff>28575</xdr:colOff>
      <xdr:row>125</xdr:row>
      <xdr:rowOff>19050</xdr:rowOff>
    </xdr:to>
    <xdr:sp>
      <xdr:nvSpPr>
        <xdr:cNvPr id="77" name="Oval 131"/>
        <xdr:cNvSpPr>
          <a:spLocks/>
        </xdr:cNvSpPr>
      </xdr:nvSpPr>
      <xdr:spPr>
        <a:xfrm>
          <a:off x="1228725" y="129540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119</xdr:row>
      <xdr:rowOff>66675</xdr:rowOff>
    </xdr:from>
    <xdr:to>
      <xdr:col>22</xdr:col>
      <xdr:colOff>28575</xdr:colOff>
      <xdr:row>125</xdr:row>
      <xdr:rowOff>9525</xdr:rowOff>
    </xdr:to>
    <xdr:sp>
      <xdr:nvSpPr>
        <xdr:cNvPr id="78" name="Oval 132"/>
        <xdr:cNvSpPr>
          <a:spLocks/>
        </xdr:cNvSpPr>
      </xdr:nvSpPr>
      <xdr:spPr>
        <a:xfrm>
          <a:off x="2009775" y="1291590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109</xdr:row>
      <xdr:rowOff>66675</xdr:rowOff>
    </xdr:from>
    <xdr:to>
      <xdr:col>39</xdr:col>
      <xdr:colOff>66675</xdr:colOff>
      <xdr:row>114</xdr:row>
      <xdr:rowOff>85725</xdr:rowOff>
    </xdr:to>
    <xdr:sp>
      <xdr:nvSpPr>
        <xdr:cNvPr id="79" name="Oval 133"/>
        <xdr:cNvSpPr>
          <a:spLocks/>
        </xdr:cNvSpPr>
      </xdr:nvSpPr>
      <xdr:spPr>
        <a:xfrm>
          <a:off x="4124325" y="1196340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109</xdr:row>
      <xdr:rowOff>85725</xdr:rowOff>
    </xdr:from>
    <xdr:to>
      <xdr:col>46</xdr:col>
      <xdr:colOff>28575</xdr:colOff>
      <xdr:row>115</xdr:row>
      <xdr:rowOff>0</xdr:rowOff>
    </xdr:to>
    <xdr:sp>
      <xdr:nvSpPr>
        <xdr:cNvPr id="80" name="Oval 134"/>
        <xdr:cNvSpPr>
          <a:spLocks/>
        </xdr:cNvSpPr>
      </xdr:nvSpPr>
      <xdr:spPr>
        <a:xfrm>
          <a:off x="4886325" y="1198245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110</xdr:row>
      <xdr:rowOff>0</xdr:rowOff>
    </xdr:from>
    <xdr:to>
      <xdr:col>53</xdr:col>
      <xdr:colOff>9525</xdr:colOff>
      <xdr:row>115</xdr:row>
      <xdr:rowOff>9525</xdr:rowOff>
    </xdr:to>
    <xdr:sp>
      <xdr:nvSpPr>
        <xdr:cNvPr id="81" name="Oval 135"/>
        <xdr:cNvSpPr>
          <a:spLocks/>
        </xdr:cNvSpPr>
      </xdr:nvSpPr>
      <xdr:spPr>
        <a:xfrm>
          <a:off x="5648325" y="1199197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119</xdr:row>
      <xdr:rowOff>85725</xdr:rowOff>
    </xdr:from>
    <xdr:to>
      <xdr:col>39</xdr:col>
      <xdr:colOff>28575</xdr:colOff>
      <xdr:row>125</xdr:row>
      <xdr:rowOff>0</xdr:rowOff>
    </xdr:to>
    <xdr:sp>
      <xdr:nvSpPr>
        <xdr:cNvPr id="82" name="Oval 136"/>
        <xdr:cNvSpPr>
          <a:spLocks/>
        </xdr:cNvSpPr>
      </xdr:nvSpPr>
      <xdr:spPr>
        <a:xfrm>
          <a:off x="4095750" y="129349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120</xdr:row>
      <xdr:rowOff>9525</xdr:rowOff>
    </xdr:from>
    <xdr:to>
      <xdr:col>46</xdr:col>
      <xdr:colOff>28575</xdr:colOff>
      <xdr:row>125</xdr:row>
      <xdr:rowOff>19050</xdr:rowOff>
    </xdr:to>
    <xdr:sp>
      <xdr:nvSpPr>
        <xdr:cNvPr id="83" name="Oval 137"/>
        <xdr:cNvSpPr>
          <a:spLocks/>
        </xdr:cNvSpPr>
      </xdr:nvSpPr>
      <xdr:spPr>
        <a:xfrm>
          <a:off x="4895850" y="129540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119</xdr:row>
      <xdr:rowOff>66675</xdr:rowOff>
    </xdr:from>
    <xdr:to>
      <xdr:col>53</xdr:col>
      <xdr:colOff>28575</xdr:colOff>
      <xdr:row>125</xdr:row>
      <xdr:rowOff>9525</xdr:rowOff>
    </xdr:to>
    <xdr:sp>
      <xdr:nvSpPr>
        <xdr:cNvPr id="84" name="Oval 138"/>
        <xdr:cNvSpPr>
          <a:spLocks/>
        </xdr:cNvSpPr>
      </xdr:nvSpPr>
      <xdr:spPr>
        <a:xfrm>
          <a:off x="5676900" y="1291590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109</xdr:row>
      <xdr:rowOff>66675</xdr:rowOff>
    </xdr:from>
    <xdr:to>
      <xdr:col>70</xdr:col>
      <xdr:colOff>66675</xdr:colOff>
      <xdr:row>114</xdr:row>
      <xdr:rowOff>85725</xdr:rowOff>
    </xdr:to>
    <xdr:sp>
      <xdr:nvSpPr>
        <xdr:cNvPr id="85" name="Oval 139"/>
        <xdr:cNvSpPr>
          <a:spLocks/>
        </xdr:cNvSpPr>
      </xdr:nvSpPr>
      <xdr:spPr>
        <a:xfrm>
          <a:off x="7705725" y="1196340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109</xdr:row>
      <xdr:rowOff>85725</xdr:rowOff>
    </xdr:from>
    <xdr:to>
      <xdr:col>77</xdr:col>
      <xdr:colOff>28575</xdr:colOff>
      <xdr:row>115</xdr:row>
      <xdr:rowOff>0</xdr:rowOff>
    </xdr:to>
    <xdr:sp>
      <xdr:nvSpPr>
        <xdr:cNvPr id="86" name="Oval 140"/>
        <xdr:cNvSpPr>
          <a:spLocks/>
        </xdr:cNvSpPr>
      </xdr:nvSpPr>
      <xdr:spPr>
        <a:xfrm>
          <a:off x="8467725" y="1198245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110</xdr:row>
      <xdr:rowOff>0</xdr:rowOff>
    </xdr:from>
    <xdr:to>
      <xdr:col>84</xdr:col>
      <xdr:colOff>9525</xdr:colOff>
      <xdr:row>115</xdr:row>
      <xdr:rowOff>9525</xdr:rowOff>
    </xdr:to>
    <xdr:sp>
      <xdr:nvSpPr>
        <xdr:cNvPr id="87" name="Oval 141"/>
        <xdr:cNvSpPr>
          <a:spLocks/>
        </xdr:cNvSpPr>
      </xdr:nvSpPr>
      <xdr:spPr>
        <a:xfrm>
          <a:off x="9229725" y="1199197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119</xdr:row>
      <xdr:rowOff>85725</xdr:rowOff>
    </xdr:from>
    <xdr:to>
      <xdr:col>70</xdr:col>
      <xdr:colOff>28575</xdr:colOff>
      <xdr:row>125</xdr:row>
      <xdr:rowOff>0</xdr:rowOff>
    </xdr:to>
    <xdr:sp>
      <xdr:nvSpPr>
        <xdr:cNvPr id="88" name="Oval 142"/>
        <xdr:cNvSpPr>
          <a:spLocks/>
        </xdr:cNvSpPr>
      </xdr:nvSpPr>
      <xdr:spPr>
        <a:xfrm>
          <a:off x="7677150" y="129349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120</xdr:row>
      <xdr:rowOff>9525</xdr:rowOff>
    </xdr:from>
    <xdr:to>
      <xdr:col>77</xdr:col>
      <xdr:colOff>28575</xdr:colOff>
      <xdr:row>125</xdr:row>
      <xdr:rowOff>19050</xdr:rowOff>
    </xdr:to>
    <xdr:sp>
      <xdr:nvSpPr>
        <xdr:cNvPr id="89" name="Oval 143"/>
        <xdr:cNvSpPr>
          <a:spLocks/>
        </xdr:cNvSpPr>
      </xdr:nvSpPr>
      <xdr:spPr>
        <a:xfrm>
          <a:off x="8477250" y="129540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119</xdr:row>
      <xdr:rowOff>66675</xdr:rowOff>
    </xdr:from>
    <xdr:to>
      <xdr:col>84</xdr:col>
      <xdr:colOff>28575</xdr:colOff>
      <xdr:row>125</xdr:row>
      <xdr:rowOff>9525</xdr:rowOff>
    </xdr:to>
    <xdr:sp>
      <xdr:nvSpPr>
        <xdr:cNvPr id="90" name="Oval 144"/>
        <xdr:cNvSpPr>
          <a:spLocks/>
        </xdr:cNvSpPr>
      </xdr:nvSpPr>
      <xdr:spPr>
        <a:xfrm>
          <a:off x="9258300" y="1291590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63</xdr:row>
      <xdr:rowOff>66675</xdr:rowOff>
    </xdr:from>
    <xdr:to>
      <xdr:col>70</xdr:col>
      <xdr:colOff>66675</xdr:colOff>
      <xdr:row>68</xdr:row>
      <xdr:rowOff>85725</xdr:rowOff>
    </xdr:to>
    <xdr:sp>
      <xdr:nvSpPr>
        <xdr:cNvPr id="91" name="Oval 145"/>
        <xdr:cNvSpPr>
          <a:spLocks/>
        </xdr:cNvSpPr>
      </xdr:nvSpPr>
      <xdr:spPr>
        <a:xfrm>
          <a:off x="7705725" y="68103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63</xdr:row>
      <xdr:rowOff>85725</xdr:rowOff>
    </xdr:from>
    <xdr:to>
      <xdr:col>77</xdr:col>
      <xdr:colOff>28575</xdr:colOff>
      <xdr:row>69</xdr:row>
      <xdr:rowOff>0</xdr:rowOff>
    </xdr:to>
    <xdr:sp>
      <xdr:nvSpPr>
        <xdr:cNvPr id="92" name="Oval 146"/>
        <xdr:cNvSpPr>
          <a:spLocks/>
        </xdr:cNvSpPr>
      </xdr:nvSpPr>
      <xdr:spPr>
        <a:xfrm>
          <a:off x="8467725" y="68294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64</xdr:row>
      <xdr:rowOff>0</xdr:rowOff>
    </xdr:from>
    <xdr:to>
      <xdr:col>84</xdr:col>
      <xdr:colOff>9525</xdr:colOff>
      <xdr:row>69</xdr:row>
      <xdr:rowOff>9525</xdr:rowOff>
    </xdr:to>
    <xdr:sp>
      <xdr:nvSpPr>
        <xdr:cNvPr id="93" name="Oval 147"/>
        <xdr:cNvSpPr>
          <a:spLocks/>
        </xdr:cNvSpPr>
      </xdr:nvSpPr>
      <xdr:spPr>
        <a:xfrm>
          <a:off x="9229725" y="68389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73</xdr:row>
      <xdr:rowOff>85725</xdr:rowOff>
    </xdr:from>
    <xdr:to>
      <xdr:col>70</xdr:col>
      <xdr:colOff>28575</xdr:colOff>
      <xdr:row>79</xdr:row>
      <xdr:rowOff>0</xdr:rowOff>
    </xdr:to>
    <xdr:sp>
      <xdr:nvSpPr>
        <xdr:cNvPr id="94" name="Oval 148"/>
        <xdr:cNvSpPr>
          <a:spLocks/>
        </xdr:cNvSpPr>
      </xdr:nvSpPr>
      <xdr:spPr>
        <a:xfrm>
          <a:off x="7677150" y="77819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74</xdr:row>
      <xdr:rowOff>9525</xdr:rowOff>
    </xdr:from>
    <xdr:to>
      <xdr:col>77</xdr:col>
      <xdr:colOff>28575</xdr:colOff>
      <xdr:row>79</xdr:row>
      <xdr:rowOff>19050</xdr:rowOff>
    </xdr:to>
    <xdr:sp>
      <xdr:nvSpPr>
        <xdr:cNvPr id="95" name="Oval 149"/>
        <xdr:cNvSpPr>
          <a:spLocks/>
        </xdr:cNvSpPr>
      </xdr:nvSpPr>
      <xdr:spPr>
        <a:xfrm>
          <a:off x="8477250" y="78009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73</xdr:row>
      <xdr:rowOff>66675</xdr:rowOff>
    </xdr:from>
    <xdr:to>
      <xdr:col>84</xdr:col>
      <xdr:colOff>28575</xdr:colOff>
      <xdr:row>79</xdr:row>
      <xdr:rowOff>9525</xdr:rowOff>
    </xdr:to>
    <xdr:sp>
      <xdr:nvSpPr>
        <xdr:cNvPr id="96" name="Oval 150"/>
        <xdr:cNvSpPr>
          <a:spLocks/>
        </xdr:cNvSpPr>
      </xdr:nvSpPr>
      <xdr:spPr>
        <a:xfrm>
          <a:off x="9258300" y="77628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97" name="Oval 151"/>
        <xdr:cNvSpPr>
          <a:spLocks/>
        </xdr:cNvSpPr>
      </xdr:nvSpPr>
      <xdr:spPr>
        <a:xfrm>
          <a:off x="77057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98" name="Oval 152"/>
        <xdr:cNvSpPr>
          <a:spLocks/>
        </xdr:cNvSpPr>
      </xdr:nvSpPr>
      <xdr:spPr>
        <a:xfrm>
          <a:off x="84677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99" name="Oval 153"/>
        <xdr:cNvSpPr>
          <a:spLocks/>
        </xdr:cNvSpPr>
      </xdr:nvSpPr>
      <xdr:spPr>
        <a:xfrm>
          <a:off x="92297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100" name="Oval 154"/>
        <xdr:cNvSpPr>
          <a:spLocks/>
        </xdr:cNvSpPr>
      </xdr:nvSpPr>
      <xdr:spPr>
        <a:xfrm>
          <a:off x="76771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101" name="Oval 155"/>
        <xdr:cNvSpPr>
          <a:spLocks/>
        </xdr:cNvSpPr>
      </xdr:nvSpPr>
      <xdr:spPr>
        <a:xfrm>
          <a:off x="84772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102" name="Oval 156"/>
        <xdr:cNvSpPr>
          <a:spLocks/>
        </xdr:cNvSpPr>
      </xdr:nvSpPr>
      <xdr:spPr>
        <a:xfrm>
          <a:off x="92583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63</xdr:row>
      <xdr:rowOff>66675</xdr:rowOff>
    </xdr:from>
    <xdr:to>
      <xdr:col>39</xdr:col>
      <xdr:colOff>66675</xdr:colOff>
      <xdr:row>68</xdr:row>
      <xdr:rowOff>85725</xdr:rowOff>
    </xdr:to>
    <xdr:sp>
      <xdr:nvSpPr>
        <xdr:cNvPr id="103" name="Oval 157"/>
        <xdr:cNvSpPr>
          <a:spLocks/>
        </xdr:cNvSpPr>
      </xdr:nvSpPr>
      <xdr:spPr>
        <a:xfrm>
          <a:off x="4124325" y="68103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63</xdr:row>
      <xdr:rowOff>85725</xdr:rowOff>
    </xdr:from>
    <xdr:to>
      <xdr:col>46</xdr:col>
      <xdr:colOff>28575</xdr:colOff>
      <xdr:row>69</xdr:row>
      <xdr:rowOff>0</xdr:rowOff>
    </xdr:to>
    <xdr:sp>
      <xdr:nvSpPr>
        <xdr:cNvPr id="104" name="Oval 158"/>
        <xdr:cNvSpPr>
          <a:spLocks/>
        </xdr:cNvSpPr>
      </xdr:nvSpPr>
      <xdr:spPr>
        <a:xfrm>
          <a:off x="4886325" y="68294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64</xdr:row>
      <xdr:rowOff>0</xdr:rowOff>
    </xdr:from>
    <xdr:to>
      <xdr:col>53</xdr:col>
      <xdr:colOff>9525</xdr:colOff>
      <xdr:row>69</xdr:row>
      <xdr:rowOff>9525</xdr:rowOff>
    </xdr:to>
    <xdr:sp>
      <xdr:nvSpPr>
        <xdr:cNvPr id="105" name="Oval 159"/>
        <xdr:cNvSpPr>
          <a:spLocks/>
        </xdr:cNvSpPr>
      </xdr:nvSpPr>
      <xdr:spPr>
        <a:xfrm>
          <a:off x="5648325" y="68389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73</xdr:row>
      <xdr:rowOff>85725</xdr:rowOff>
    </xdr:from>
    <xdr:to>
      <xdr:col>39</xdr:col>
      <xdr:colOff>28575</xdr:colOff>
      <xdr:row>79</xdr:row>
      <xdr:rowOff>0</xdr:rowOff>
    </xdr:to>
    <xdr:sp>
      <xdr:nvSpPr>
        <xdr:cNvPr id="106" name="Oval 160"/>
        <xdr:cNvSpPr>
          <a:spLocks/>
        </xdr:cNvSpPr>
      </xdr:nvSpPr>
      <xdr:spPr>
        <a:xfrm>
          <a:off x="4095750" y="77819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74</xdr:row>
      <xdr:rowOff>9525</xdr:rowOff>
    </xdr:from>
    <xdr:to>
      <xdr:col>46</xdr:col>
      <xdr:colOff>28575</xdr:colOff>
      <xdr:row>79</xdr:row>
      <xdr:rowOff>19050</xdr:rowOff>
    </xdr:to>
    <xdr:sp>
      <xdr:nvSpPr>
        <xdr:cNvPr id="107" name="Oval 161"/>
        <xdr:cNvSpPr>
          <a:spLocks/>
        </xdr:cNvSpPr>
      </xdr:nvSpPr>
      <xdr:spPr>
        <a:xfrm>
          <a:off x="4895850" y="78009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73</xdr:row>
      <xdr:rowOff>66675</xdr:rowOff>
    </xdr:from>
    <xdr:to>
      <xdr:col>53</xdr:col>
      <xdr:colOff>28575</xdr:colOff>
      <xdr:row>79</xdr:row>
      <xdr:rowOff>9525</xdr:rowOff>
    </xdr:to>
    <xdr:sp>
      <xdr:nvSpPr>
        <xdr:cNvPr id="108" name="Oval 162"/>
        <xdr:cNvSpPr>
          <a:spLocks/>
        </xdr:cNvSpPr>
      </xdr:nvSpPr>
      <xdr:spPr>
        <a:xfrm>
          <a:off x="5676900" y="77628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109" name="Oval 163"/>
        <xdr:cNvSpPr>
          <a:spLocks/>
        </xdr:cNvSpPr>
      </xdr:nvSpPr>
      <xdr:spPr>
        <a:xfrm>
          <a:off x="41243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110" name="Oval 164"/>
        <xdr:cNvSpPr>
          <a:spLocks/>
        </xdr:cNvSpPr>
      </xdr:nvSpPr>
      <xdr:spPr>
        <a:xfrm>
          <a:off x="48863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111" name="Oval 165"/>
        <xdr:cNvSpPr>
          <a:spLocks/>
        </xdr:cNvSpPr>
      </xdr:nvSpPr>
      <xdr:spPr>
        <a:xfrm>
          <a:off x="56483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112" name="Oval 166"/>
        <xdr:cNvSpPr>
          <a:spLocks/>
        </xdr:cNvSpPr>
      </xdr:nvSpPr>
      <xdr:spPr>
        <a:xfrm>
          <a:off x="40957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113" name="Oval 167"/>
        <xdr:cNvSpPr>
          <a:spLocks/>
        </xdr:cNvSpPr>
      </xdr:nvSpPr>
      <xdr:spPr>
        <a:xfrm>
          <a:off x="48958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114" name="Oval 168"/>
        <xdr:cNvSpPr>
          <a:spLocks/>
        </xdr:cNvSpPr>
      </xdr:nvSpPr>
      <xdr:spPr>
        <a:xfrm>
          <a:off x="56769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66675</xdr:rowOff>
    </xdr:from>
    <xdr:to>
      <xdr:col>8</xdr:col>
      <xdr:colOff>66675</xdr:colOff>
      <xdr:row>68</xdr:row>
      <xdr:rowOff>85725</xdr:rowOff>
    </xdr:to>
    <xdr:sp>
      <xdr:nvSpPr>
        <xdr:cNvPr id="115" name="Oval 169"/>
        <xdr:cNvSpPr>
          <a:spLocks/>
        </xdr:cNvSpPr>
      </xdr:nvSpPr>
      <xdr:spPr>
        <a:xfrm>
          <a:off x="457200" y="68103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85725</xdr:rowOff>
    </xdr:from>
    <xdr:to>
      <xdr:col>15</xdr:col>
      <xdr:colOff>28575</xdr:colOff>
      <xdr:row>69</xdr:row>
      <xdr:rowOff>0</xdr:rowOff>
    </xdr:to>
    <xdr:sp>
      <xdr:nvSpPr>
        <xdr:cNvPr id="116" name="Oval 170"/>
        <xdr:cNvSpPr>
          <a:spLocks/>
        </xdr:cNvSpPr>
      </xdr:nvSpPr>
      <xdr:spPr>
        <a:xfrm>
          <a:off x="1219200" y="68294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64</xdr:row>
      <xdr:rowOff>0</xdr:rowOff>
    </xdr:from>
    <xdr:to>
      <xdr:col>22</xdr:col>
      <xdr:colOff>9525</xdr:colOff>
      <xdr:row>69</xdr:row>
      <xdr:rowOff>9525</xdr:rowOff>
    </xdr:to>
    <xdr:sp>
      <xdr:nvSpPr>
        <xdr:cNvPr id="117" name="Oval 171"/>
        <xdr:cNvSpPr>
          <a:spLocks/>
        </xdr:cNvSpPr>
      </xdr:nvSpPr>
      <xdr:spPr>
        <a:xfrm>
          <a:off x="1981200" y="68389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73</xdr:row>
      <xdr:rowOff>85725</xdr:rowOff>
    </xdr:from>
    <xdr:to>
      <xdr:col>8</xdr:col>
      <xdr:colOff>28575</xdr:colOff>
      <xdr:row>79</xdr:row>
      <xdr:rowOff>0</xdr:rowOff>
    </xdr:to>
    <xdr:sp>
      <xdr:nvSpPr>
        <xdr:cNvPr id="118" name="Oval 172"/>
        <xdr:cNvSpPr>
          <a:spLocks/>
        </xdr:cNvSpPr>
      </xdr:nvSpPr>
      <xdr:spPr>
        <a:xfrm>
          <a:off x="428625" y="77819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74</xdr:row>
      <xdr:rowOff>9525</xdr:rowOff>
    </xdr:from>
    <xdr:to>
      <xdr:col>15</xdr:col>
      <xdr:colOff>28575</xdr:colOff>
      <xdr:row>79</xdr:row>
      <xdr:rowOff>19050</xdr:rowOff>
    </xdr:to>
    <xdr:sp>
      <xdr:nvSpPr>
        <xdr:cNvPr id="119" name="Oval 173"/>
        <xdr:cNvSpPr>
          <a:spLocks/>
        </xdr:cNvSpPr>
      </xdr:nvSpPr>
      <xdr:spPr>
        <a:xfrm>
          <a:off x="1228725" y="78009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73</xdr:row>
      <xdr:rowOff>66675</xdr:rowOff>
    </xdr:from>
    <xdr:to>
      <xdr:col>22</xdr:col>
      <xdr:colOff>28575</xdr:colOff>
      <xdr:row>79</xdr:row>
      <xdr:rowOff>9525</xdr:rowOff>
    </xdr:to>
    <xdr:sp>
      <xdr:nvSpPr>
        <xdr:cNvPr id="120" name="Oval 174"/>
        <xdr:cNvSpPr>
          <a:spLocks/>
        </xdr:cNvSpPr>
      </xdr:nvSpPr>
      <xdr:spPr>
        <a:xfrm>
          <a:off x="2009775" y="77628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121" name="Oval 175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122" name="Oval 176"/>
        <xdr:cNvSpPr>
          <a:spLocks/>
        </xdr:cNvSpPr>
      </xdr:nvSpPr>
      <xdr:spPr>
        <a:xfrm>
          <a:off x="1219200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123" name="Oval 177"/>
        <xdr:cNvSpPr>
          <a:spLocks/>
        </xdr:cNvSpPr>
      </xdr:nvSpPr>
      <xdr:spPr>
        <a:xfrm>
          <a:off x="1981200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124" name="Oval 178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125" name="Oval 179"/>
        <xdr:cNvSpPr>
          <a:spLocks/>
        </xdr:cNvSpPr>
      </xdr:nvSpPr>
      <xdr:spPr>
        <a:xfrm>
          <a:off x="1228725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126" name="Oval 180"/>
        <xdr:cNvSpPr>
          <a:spLocks/>
        </xdr:cNvSpPr>
      </xdr:nvSpPr>
      <xdr:spPr>
        <a:xfrm>
          <a:off x="2009775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GT146"/>
  <sheetViews>
    <sheetView zoomScale="50" zoomScaleNormal="50" zoomScaleSheetLayoutView="25" zoomScalePageLayoutView="0" workbookViewId="0" topLeftCell="A1">
      <selection activeCell="GI49" sqref="GI49"/>
    </sheetView>
  </sheetViews>
  <sheetFormatPr defaultColWidth="2.25390625" defaultRowHeight="13.5"/>
  <cols>
    <col min="1" max="2" width="2.75390625" style="5" customWidth="1"/>
    <col min="3" max="4" width="2.50390625" style="5" customWidth="1"/>
    <col min="5" max="5" width="3.125" style="5" customWidth="1"/>
    <col min="6" max="6" width="3.00390625" style="5" customWidth="1"/>
    <col min="7" max="13" width="2.50390625" style="5" customWidth="1"/>
    <col min="14" max="14" width="6.75390625" style="5" customWidth="1"/>
    <col min="15" max="141" width="1.875" style="5" customWidth="1"/>
    <col min="142" max="185" width="2.00390625" style="5" customWidth="1"/>
    <col min="186" max="190" width="2.50390625" style="5" customWidth="1"/>
    <col min="191" max="191" width="2.25390625" style="5" customWidth="1"/>
    <col min="192" max="192" width="3.00390625" style="5" customWidth="1"/>
    <col min="193" max="194" width="2.25390625" style="5" customWidth="1"/>
    <col min="195" max="204" width="5.125" style="5" customWidth="1"/>
    <col min="205" max="16384" width="2.25390625" style="5" customWidth="1"/>
  </cols>
  <sheetData>
    <row r="1" ht="10.5" customHeight="1"/>
    <row r="2" ht="26.25" customHeight="1">
      <c r="B2" s="131" t="s">
        <v>22</v>
      </c>
    </row>
    <row r="3" spans="69:156" ht="9" customHeight="1" thickBot="1"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</row>
    <row r="4" spans="2:188" ht="9" customHeight="1">
      <c r="B4" s="297" t="s">
        <v>91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90" t="str">
        <f>IF(INDEX('試合順'!$D$1,1)=0,"",INDEX('試合順'!$D$1,1))</f>
        <v>平成27年度　第1回岩手県中学校○○大会</v>
      </c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690"/>
      <c r="AF4" s="690"/>
      <c r="AG4" s="690"/>
      <c r="AH4" s="690"/>
      <c r="AI4" s="690"/>
      <c r="AJ4" s="690"/>
      <c r="AK4" s="690"/>
      <c r="AL4" s="690"/>
      <c r="AM4" s="690"/>
      <c r="AN4" s="690"/>
      <c r="AO4" s="690"/>
      <c r="AP4" s="690"/>
      <c r="AQ4" s="690"/>
      <c r="AR4" s="690"/>
      <c r="AS4" s="690"/>
      <c r="AT4" s="690"/>
      <c r="AU4" s="690"/>
      <c r="AV4" s="690"/>
      <c r="AW4" s="690"/>
      <c r="AX4" s="690"/>
      <c r="AY4" s="690"/>
      <c r="AZ4" s="690"/>
      <c r="BA4" s="690"/>
      <c r="BB4" s="690"/>
      <c r="BC4" s="690"/>
      <c r="BD4" s="690"/>
      <c r="BE4" s="690"/>
      <c r="BF4" s="690"/>
      <c r="BG4" s="690"/>
      <c r="BH4" s="690"/>
      <c r="BI4" s="690"/>
      <c r="BJ4" s="690"/>
      <c r="BK4" s="690"/>
      <c r="BL4" s="690"/>
      <c r="BM4" s="690"/>
      <c r="BN4" s="690"/>
      <c r="BO4" s="690"/>
      <c r="BP4" s="690"/>
      <c r="BQ4" s="690"/>
      <c r="BR4" s="690"/>
      <c r="BS4" s="690"/>
      <c r="BT4" s="690"/>
      <c r="BU4" s="690"/>
      <c r="BV4" s="690"/>
      <c r="BW4" s="690"/>
      <c r="BX4" s="690"/>
      <c r="BY4" s="690"/>
      <c r="BZ4" s="690"/>
      <c r="CA4" s="690"/>
      <c r="CB4" s="690"/>
      <c r="CC4" s="690"/>
      <c r="CD4" s="690"/>
      <c r="CE4" s="690"/>
      <c r="CF4" s="690"/>
      <c r="CG4" s="690"/>
      <c r="CH4" s="690"/>
      <c r="CI4" s="690"/>
      <c r="CJ4" s="690"/>
      <c r="CK4" s="690"/>
      <c r="CL4" s="690"/>
      <c r="CM4" s="690"/>
      <c r="CN4" s="690"/>
      <c r="CO4" s="690"/>
      <c r="CP4" s="690"/>
      <c r="CQ4" s="690"/>
      <c r="CR4" s="690"/>
      <c r="CS4" s="690"/>
      <c r="CT4" s="690"/>
      <c r="CU4" s="690"/>
      <c r="CV4" s="690"/>
      <c r="CW4" s="690"/>
      <c r="CX4" s="690"/>
      <c r="CY4" s="690"/>
      <c r="CZ4" s="690"/>
      <c r="DA4" s="690"/>
      <c r="DB4" s="690"/>
      <c r="DC4" s="690"/>
      <c r="DD4" s="690"/>
      <c r="DE4" s="690"/>
      <c r="DF4" s="690"/>
      <c r="DG4" s="690"/>
      <c r="DH4" s="690"/>
      <c r="DI4" s="690"/>
      <c r="DJ4" s="690"/>
      <c r="DK4" s="690"/>
      <c r="DL4" s="690"/>
      <c r="DM4" s="690"/>
      <c r="DN4" s="690"/>
      <c r="DO4" s="690"/>
      <c r="DP4" s="690"/>
      <c r="DQ4" s="690"/>
      <c r="DR4" s="690"/>
      <c r="DS4" s="690"/>
      <c r="DT4" s="690"/>
      <c r="DU4" s="690"/>
      <c r="DV4" s="690"/>
      <c r="DW4" s="690"/>
      <c r="DX4" s="690"/>
      <c r="DY4" s="690"/>
      <c r="DZ4" s="690"/>
      <c r="EA4" s="690"/>
      <c r="EB4" s="690"/>
      <c r="EC4" s="690"/>
      <c r="ED4" s="690"/>
      <c r="EE4" s="690"/>
      <c r="EF4" s="690"/>
      <c r="EG4" s="690"/>
      <c r="EH4" s="117"/>
      <c r="EI4" s="117"/>
      <c r="EJ4" s="118"/>
      <c r="EK4" s="91"/>
      <c r="EL4" s="104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7"/>
      <c r="FO4" s="107"/>
      <c r="FP4" s="107"/>
      <c r="FQ4" s="108"/>
      <c r="FR4" s="107"/>
      <c r="FS4" s="107"/>
      <c r="FT4" s="107"/>
      <c r="FU4" s="671"/>
      <c r="FV4" s="671"/>
      <c r="FW4" s="671"/>
      <c r="FX4" s="671"/>
      <c r="FY4" s="108"/>
      <c r="FZ4" s="108"/>
      <c r="GA4" s="108"/>
      <c r="GB4" s="108"/>
      <c r="GC4" s="109"/>
      <c r="GD4" s="3"/>
      <c r="GE4" s="3"/>
      <c r="GF4" s="3"/>
    </row>
    <row r="5" spans="2:188" ht="16.5" customHeight="1">
      <c r="B5" s="686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91"/>
      <c r="N5" s="691"/>
      <c r="O5" s="691"/>
      <c r="P5" s="691"/>
      <c r="Q5" s="691"/>
      <c r="R5" s="691"/>
      <c r="S5" s="691"/>
      <c r="T5" s="691"/>
      <c r="U5" s="691"/>
      <c r="V5" s="691"/>
      <c r="W5" s="691"/>
      <c r="X5" s="691"/>
      <c r="Y5" s="691"/>
      <c r="Z5" s="691"/>
      <c r="AA5" s="691"/>
      <c r="AB5" s="691"/>
      <c r="AC5" s="691"/>
      <c r="AD5" s="691"/>
      <c r="AE5" s="691"/>
      <c r="AF5" s="691"/>
      <c r="AG5" s="691"/>
      <c r="AH5" s="691"/>
      <c r="AI5" s="691"/>
      <c r="AJ5" s="691"/>
      <c r="AK5" s="691"/>
      <c r="AL5" s="691"/>
      <c r="AM5" s="691"/>
      <c r="AN5" s="691"/>
      <c r="AO5" s="691"/>
      <c r="AP5" s="691"/>
      <c r="AQ5" s="691"/>
      <c r="AR5" s="691"/>
      <c r="AS5" s="691"/>
      <c r="AT5" s="691"/>
      <c r="AU5" s="691"/>
      <c r="AV5" s="691"/>
      <c r="AW5" s="691"/>
      <c r="AX5" s="691"/>
      <c r="AY5" s="691"/>
      <c r="AZ5" s="691"/>
      <c r="BA5" s="691"/>
      <c r="BB5" s="691"/>
      <c r="BC5" s="691"/>
      <c r="BD5" s="691"/>
      <c r="BE5" s="691"/>
      <c r="BF5" s="691"/>
      <c r="BG5" s="691"/>
      <c r="BH5" s="691"/>
      <c r="BI5" s="691"/>
      <c r="BJ5" s="691"/>
      <c r="BK5" s="691"/>
      <c r="BL5" s="691"/>
      <c r="BM5" s="691"/>
      <c r="BN5" s="691"/>
      <c r="BO5" s="691"/>
      <c r="BP5" s="691"/>
      <c r="BQ5" s="691"/>
      <c r="BR5" s="691"/>
      <c r="BS5" s="691"/>
      <c r="BT5" s="691"/>
      <c r="BU5" s="691"/>
      <c r="BV5" s="691"/>
      <c r="BW5" s="691"/>
      <c r="BX5" s="691"/>
      <c r="BY5" s="691"/>
      <c r="BZ5" s="691"/>
      <c r="CA5" s="691"/>
      <c r="CB5" s="691"/>
      <c r="CC5" s="691"/>
      <c r="CD5" s="691"/>
      <c r="CE5" s="691"/>
      <c r="CF5" s="691"/>
      <c r="CG5" s="691"/>
      <c r="CH5" s="691"/>
      <c r="CI5" s="691"/>
      <c r="CJ5" s="691"/>
      <c r="CK5" s="691"/>
      <c r="CL5" s="691"/>
      <c r="CM5" s="691"/>
      <c r="CN5" s="691"/>
      <c r="CO5" s="691"/>
      <c r="CP5" s="691"/>
      <c r="CQ5" s="691"/>
      <c r="CR5" s="691"/>
      <c r="CS5" s="691"/>
      <c r="CT5" s="691"/>
      <c r="CU5" s="691"/>
      <c r="CV5" s="691"/>
      <c r="CW5" s="691"/>
      <c r="CX5" s="691"/>
      <c r="CY5" s="691"/>
      <c r="CZ5" s="691"/>
      <c r="DA5" s="691"/>
      <c r="DB5" s="691"/>
      <c r="DC5" s="691"/>
      <c r="DD5" s="691"/>
      <c r="DE5" s="691"/>
      <c r="DF5" s="691"/>
      <c r="DG5" s="691"/>
      <c r="DH5" s="691"/>
      <c r="DI5" s="691"/>
      <c r="DJ5" s="691"/>
      <c r="DK5" s="691"/>
      <c r="DL5" s="691"/>
      <c r="DM5" s="691"/>
      <c r="DN5" s="691"/>
      <c r="DO5" s="691"/>
      <c r="DP5" s="691"/>
      <c r="DQ5" s="691"/>
      <c r="DR5" s="691"/>
      <c r="DS5" s="691"/>
      <c r="DT5" s="691"/>
      <c r="DU5" s="691"/>
      <c r="DV5" s="691"/>
      <c r="DW5" s="691"/>
      <c r="DX5" s="691"/>
      <c r="DY5" s="691"/>
      <c r="DZ5" s="691"/>
      <c r="EA5" s="691"/>
      <c r="EB5" s="691"/>
      <c r="EC5" s="691"/>
      <c r="ED5" s="691"/>
      <c r="EE5" s="691"/>
      <c r="EF5" s="691"/>
      <c r="EG5" s="691"/>
      <c r="EH5" s="119"/>
      <c r="EI5" s="119"/>
      <c r="EJ5" s="120"/>
      <c r="EK5" s="91"/>
      <c r="EL5" s="110"/>
      <c r="FT5" s="89"/>
      <c r="FU5" s="672"/>
      <c r="FV5" s="672"/>
      <c r="FW5" s="672"/>
      <c r="FX5" s="672"/>
      <c r="FY5" s="3"/>
      <c r="FZ5" s="3"/>
      <c r="GA5" s="3"/>
      <c r="GB5" s="3"/>
      <c r="GC5" s="111"/>
      <c r="GD5" s="3"/>
      <c r="GE5" s="3"/>
      <c r="GF5" s="3"/>
    </row>
    <row r="6" spans="2:188" ht="11.25" customHeight="1">
      <c r="B6" s="686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1"/>
      <c r="X6" s="691"/>
      <c r="Y6" s="691"/>
      <c r="Z6" s="691"/>
      <c r="AA6" s="691"/>
      <c r="AB6" s="691"/>
      <c r="AC6" s="691"/>
      <c r="AD6" s="691"/>
      <c r="AE6" s="691"/>
      <c r="AF6" s="691"/>
      <c r="AG6" s="691"/>
      <c r="AH6" s="691"/>
      <c r="AI6" s="691"/>
      <c r="AJ6" s="691"/>
      <c r="AK6" s="691"/>
      <c r="AL6" s="691"/>
      <c r="AM6" s="691"/>
      <c r="AN6" s="691"/>
      <c r="AO6" s="691"/>
      <c r="AP6" s="691"/>
      <c r="AQ6" s="691"/>
      <c r="AR6" s="691"/>
      <c r="AS6" s="691"/>
      <c r="AT6" s="691"/>
      <c r="AU6" s="691"/>
      <c r="AV6" s="691"/>
      <c r="AW6" s="691"/>
      <c r="AX6" s="691"/>
      <c r="AY6" s="691"/>
      <c r="AZ6" s="691"/>
      <c r="BA6" s="691"/>
      <c r="BB6" s="691"/>
      <c r="BC6" s="691"/>
      <c r="BD6" s="691"/>
      <c r="BE6" s="691"/>
      <c r="BF6" s="691"/>
      <c r="BG6" s="691"/>
      <c r="BH6" s="691"/>
      <c r="BI6" s="691"/>
      <c r="BJ6" s="691"/>
      <c r="BK6" s="691"/>
      <c r="BL6" s="691"/>
      <c r="BM6" s="691"/>
      <c r="BN6" s="691"/>
      <c r="BO6" s="691"/>
      <c r="BP6" s="691"/>
      <c r="BQ6" s="691"/>
      <c r="BR6" s="691"/>
      <c r="BS6" s="691"/>
      <c r="BT6" s="691"/>
      <c r="BU6" s="691"/>
      <c r="BV6" s="691"/>
      <c r="BW6" s="691"/>
      <c r="BX6" s="691"/>
      <c r="BY6" s="691"/>
      <c r="BZ6" s="691"/>
      <c r="CA6" s="691"/>
      <c r="CB6" s="691"/>
      <c r="CC6" s="691"/>
      <c r="CD6" s="691"/>
      <c r="CE6" s="691"/>
      <c r="CF6" s="691"/>
      <c r="CG6" s="691"/>
      <c r="CH6" s="691"/>
      <c r="CI6" s="691"/>
      <c r="CJ6" s="691"/>
      <c r="CK6" s="691"/>
      <c r="CL6" s="691"/>
      <c r="CM6" s="691"/>
      <c r="CN6" s="691"/>
      <c r="CO6" s="691"/>
      <c r="CP6" s="691"/>
      <c r="CQ6" s="691"/>
      <c r="CR6" s="691"/>
      <c r="CS6" s="691"/>
      <c r="CT6" s="691"/>
      <c r="CU6" s="691"/>
      <c r="CV6" s="691"/>
      <c r="CW6" s="691"/>
      <c r="CX6" s="691"/>
      <c r="CY6" s="691"/>
      <c r="CZ6" s="691"/>
      <c r="DA6" s="691"/>
      <c r="DB6" s="691"/>
      <c r="DC6" s="691"/>
      <c r="DD6" s="691"/>
      <c r="DE6" s="691"/>
      <c r="DF6" s="691"/>
      <c r="DG6" s="691"/>
      <c r="DH6" s="691"/>
      <c r="DI6" s="691"/>
      <c r="DJ6" s="691"/>
      <c r="DK6" s="691"/>
      <c r="DL6" s="691"/>
      <c r="DM6" s="691"/>
      <c r="DN6" s="691"/>
      <c r="DO6" s="691"/>
      <c r="DP6" s="691"/>
      <c r="DQ6" s="691"/>
      <c r="DR6" s="691"/>
      <c r="DS6" s="691"/>
      <c r="DT6" s="691"/>
      <c r="DU6" s="691"/>
      <c r="DV6" s="691"/>
      <c r="DW6" s="691"/>
      <c r="DX6" s="691"/>
      <c r="DY6" s="691"/>
      <c r="DZ6" s="691"/>
      <c r="EA6" s="691"/>
      <c r="EB6" s="691"/>
      <c r="EC6" s="691"/>
      <c r="ED6" s="691"/>
      <c r="EE6" s="691"/>
      <c r="EF6" s="691"/>
      <c r="EG6" s="691"/>
      <c r="EH6" s="119"/>
      <c r="EI6" s="119"/>
      <c r="EJ6" s="120"/>
      <c r="EK6" s="91"/>
      <c r="EL6" s="110"/>
      <c r="FT6" s="89"/>
      <c r="FU6" s="672"/>
      <c r="FV6" s="672"/>
      <c r="FW6" s="672"/>
      <c r="FX6" s="672"/>
      <c r="FY6" s="3"/>
      <c r="FZ6" s="3"/>
      <c r="GA6" s="3"/>
      <c r="GB6" s="3"/>
      <c r="GC6" s="111"/>
      <c r="GD6" s="3"/>
      <c r="GE6" s="3"/>
      <c r="GF6" s="3"/>
    </row>
    <row r="7" spans="2:188" ht="11.25" customHeight="1">
      <c r="B7" s="686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91"/>
      <c r="N7" s="691"/>
      <c r="O7" s="691"/>
      <c r="P7" s="691"/>
      <c r="Q7" s="691"/>
      <c r="R7" s="691"/>
      <c r="S7" s="691"/>
      <c r="T7" s="691"/>
      <c r="U7" s="691"/>
      <c r="V7" s="691"/>
      <c r="W7" s="691"/>
      <c r="X7" s="691"/>
      <c r="Y7" s="691"/>
      <c r="Z7" s="691"/>
      <c r="AA7" s="691"/>
      <c r="AB7" s="691"/>
      <c r="AC7" s="691"/>
      <c r="AD7" s="691"/>
      <c r="AE7" s="691"/>
      <c r="AF7" s="691"/>
      <c r="AG7" s="691"/>
      <c r="AH7" s="691"/>
      <c r="AI7" s="691"/>
      <c r="AJ7" s="691"/>
      <c r="AK7" s="691"/>
      <c r="AL7" s="691"/>
      <c r="AM7" s="691"/>
      <c r="AN7" s="691"/>
      <c r="AO7" s="691"/>
      <c r="AP7" s="691"/>
      <c r="AQ7" s="691"/>
      <c r="AR7" s="691"/>
      <c r="AS7" s="691"/>
      <c r="AT7" s="691"/>
      <c r="AU7" s="691"/>
      <c r="AV7" s="691"/>
      <c r="AW7" s="691"/>
      <c r="AX7" s="691"/>
      <c r="AY7" s="691"/>
      <c r="AZ7" s="691"/>
      <c r="BA7" s="691"/>
      <c r="BB7" s="691"/>
      <c r="BC7" s="691"/>
      <c r="BD7" s="691"/>
      <c r="BE7" s="691"/>
      <c r="BF7" s="691"/>
      <c r="BG7" s="691"/>
      <c r="BH7" s="691"/>
      <c r="BI7" s="691"/>
      <c r="BJ7" s="691"/>
      <c r="BK7" s="691"/>
      <c r="BL7" s="691"/>
      <c r="BM7" s="691"/>
      <c r="BN7" s="691"/>
      <c r="BO7" s="691"/>
      <c r="BP7" s="691"/>
      <c r="BQ7" s="691"/>
      <c r="BR7" s="691"/>
      <c r="BS7" s="691"/>
      <c r="BT7" s="691"/>
      <c r="BU7" s="691"/>
      <c r="BV7" s="691"/>
      <c r="BW7" s="691"/>
      <c r="BX7" s="691"/>
      <c r="BY7" s="691"/>
      <c r="BZ7" s="691"/>
      <c r="CA7" s="691"/>
      <c r="CB7" s="691"/>
      <c r="CC7" s="691"/>
      <c r="CD7" s="691"/>
      <c r="CE7" s="691"/>
      <c r="CF7" s="691"/>
      <c r="CG7" s="691"/>
      <c r="CH7" s="691"/>
      <c r="CI7" s="691"/>
      <c r="CJ7" s="691"/>
      <c r="CK7" s="691"/>
      <c r="CL7" s="691"/>
      <c r="CM7" s="691"/>
      <c r="CN7" s="691"/>
      <c r="CO7" s="691"/>
      <c r="CP7" s="691"/>
      <c r="CQ7" s="691"/>
      <c r="CR7" s="691"/>
      <c r="CS7" s="691"/>
      <c r="CT7" s="691"/>
      <c r="CU7" s="691"/>
      <c r="CV7" s="691"/>
      <c r="CW7" s="691"/>
      <c r="CX7" s="691"/>
      <c r="CY7" s="691"/>
      <c r="CZ7" s="691"/>
      <c r="DA7" s="691"/>
      <c r="DB7" s="691"/>
      <c r="DC7" s="691"/>
      <c r="DD7" s="691"/>
      <c r="DE7" s="691"/>
      <c r="DF7" s="691"/>
      <c r="DG7" s="691"/>
      <c r="DH7" s="691"/>
      <c r="DI7" s="691"/>
      <c r="DJ7" s="691"/>
      <c r="DK7" s="691"/>
      <c r="DL7" s="691"/>
      <c r="DM7" s="691"/>
      <c r="DN7" s="691"/>
      <c r="DO7" s="691"/>
      <c r="DP7" s="691"/>
      <c r="DQ7" s="691"/>
      <c r="DR7" s="691"/>
      <c r="DS7" s="691"/>
      <c r="DT7" s="691"/>
      <c r="DU7" s="691"/>
      <c r="DV7" s="691"/>
      <c r="DW7" s="691"/>
      <c r="DX7" s="691"/>
      <c r="DY7" s="691"/>
      <c r="DZ7" s="691"/>
      <c r="EA7" s="691"/>
      <c r="EB7" s="691"/>
      <c r="EC7" s="691"/>
      <c r="ED7" s="691"/>
      <c r="EE7" s="691"/>
      <c r="EF7" s="691"/>
      <c r="EG7" s="691"/>
      <c r="EH7" s="119"/>
      <c r="EI7" s="119"/>
      <c r="EJ7" s="120"/>
      <c r="EK7" s="91"/>
      <c r="EL7" s="110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N7" s="89"/>
      <c r="FO7" s="89"/>
      <c r="FP7" s="89"/>
      <c r="FQ7" s="3"/>
      <c r="FR7" s="89"/>
      <c r="FS7" s="89"/>
      <c r="FT7" s="89"/>
      <c r="FU7" s="672"/>
      <c r="FV7" s="672"/>
      <c r="FW7" s="672"/>
      <c r="FX7" s="672"/>
      <c r="FY7" s="3"/>
      <c r="FZ7" s="3"/>
      <c r="GA7" s="3"/>
      <c r="GB7" s="3"/>
      <c r="GC7" s="111"/>
      <c r="GD7" s="3"/>
      <c r="GE7" s="3"/>
      <c r="GF7" s="3"/>
    </row>
    <row r="8" spans="2:185" ht="9" customHeight="1">
      <c r="B8" s="688"/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92"/>
      <c r="N8" s="692"/>
      <c r="O8" s="692"/>
      <c r="P8" s="692"/>
      <c r="Q8" s="692"/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92"/>
      <c r="AN8" s="692"/>
      <c r="AO8" s="692"/>
      <c r="AP8" s="692"/>
      <c r="AQ8" s="692"/>
      <c r="AR8" s="692"/>
      <c r="AS8" s="692"/>
      <c r="AT8" s="692"/>
      <c r="AU8" s="692"/>
      <c r="AV8" s="692"/>
      <c r="AW8" s="692"/>
      <c r="AX8" s="692"/>
      <c r="AY8" s="692"/>
      <c r="AZ8" s="692"/>
      <c r="BA8" s="692"/>
      <c r="BB8" s="692"/>
      <c r="BC8" s="692"/>
      <c r="BD8" s="692"/>
      <c r="BE8" s="692"/>
      <c r="BF8" s="692"/>
      <c r="BG8" s="692"/>
      <c r="BH8" s="692"/>
      <c r="BI8" s="692"/>
      <c r="BJ8" s="692"/>
      <c r="BK8" s="692"/>
      <c r="BL8" s="692"/>
      <c r="BM8" s="692"/>
      <c r="BN8" s="692"/>
      <c r="BO8" s="692"/>
      <c r="BP8" s="692"/>
      <c r="BQ8" s="692"/>
      <c r="BR8" s="692"/>
      <c r="BS8" s="692"/>
      <c r="BT8" s="692"/>
      <c r="BU8" s="692"/>
      <c r="BV8" s="692"/>
      <c r="BW8" s="692"/>
      <c r="BX8" s="692"/>
      <c r="BY8" s="692"/>
      <c r="BZ8" s="692"/>
      <c r="CA8" s="692"/>
      <c r="CB8" s="692"/>
      <c r="CC8" s="692"/>
      <c r="CD8" s="692"/>
      <c r="CE8" s="692"/>
      <c r="CF8" s="692"/>
      <c r="CG8" s="692"/>
      <c r="CH8" s="692"/>
      <c r="CI8" s="692"/>
      <c r="CJ8" s="692"/>
      <c r="CK8" s="692"/>
      <c r="CL8" s="692"/>
      <c r="CM8" s="692"/>
      <c r="CN8" s="692"/>
      <c r="CO8" s="692"/>
      <c r="CP8" s="692"/>
      <c r="CQ8" s="692"/>
      <c r="CR8" s="692"/>
      <c r="CS8" s="692"/>
      <c r="CT8" s="692"/>
      <c r="CU8" s="692"/>
      <c r="CV8" s="692"/>
      <c r="CW8" s="692"/>
      <c r="CX8" s="692"/>
      <c r="CY8" s="692"/>
      <c r="CZ8" s="692"/>
      <c r="DA8" s="692"/>
      <c r="DB8" s="692"/>
      <c r="DC8" s="692"/>
      <c r="DD8" s="692"/>
      <c r="DE8" s="692"/>
      <c r="DF8" s="692"/>
      <c r="DG8" s="692"/>
      <c r="DH8" s="692"/>
      <c r="DI8" s="692"/>
      <c r="DJ8" s="692"/>
      <c r="DK8" s="692"/>
      <c r="DL8" s="692"/>
      <c r="DM8" s="692"/>
      <c r="DN8" s="692"/>
      <c r="DO8" s="692"/>
      <c r="DP8" s="692"/>
      <c r="DQ8" s="692"/>
      <c r="DR8" s="692"/>
      <c r="DS8" s="692"/>
      <c r="DT8" s="692"/>
      <c r="DU8" s="692"/>
      <c r="DV8" s="692"/>
      <c r="DW8" s="692"/>
      <c r="DX8" s="692"/>
      <c r="DY8" s="692"/>
      <c r="DZ8" s="692"/>
      <c r="EA8" s="692"/>
      <c r="EB8" s="692"/>
      <c r="EC8" s="692"/>
      <c r="ED8" s="692"/>
      <c r="EE8" s="692"/>
      <c r="EF8" s="692"/>
      <c r="EG8" s="692"/>
      <c r="EH8" s="121"/>
      <c r="EI8" s="121"/>
      <c r="EJ8" s="122"/>
      <c r="EL8" s="112"/>
      <c r="FQ8" s="92"/>
      <c r="FU8" s="672"/>
      <c r="FV8" s="672"/>
      <c r="FW8" s="672"/>
      <c r="FX8" s="672"/>
      <c r="GC8" s="113"/>
    </row>
    <row r="9" spans="2:185" ht="12" customHeight="1">
      <c r="B9" s="99"/>
      <c r="C9" s="99"/>
      <c r="D9" s="99"/>
      <c r="E9" s="99"/>
      <c r="F9" s="99"/>
      <c r="G9" s="99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CG9" s="80"/>
      <c r="CH9" s="80"/>
      <c r="CI9" s="80"/>
      <c r="CJ9" s="80"/>
      <c r="DO9" s="80"/>
      <c r="DP9" s="80"/>
      <c r="DQ9" s="80"/>
      <c r="DR9" s="80"/>
      <c r="DS9" s="80"/>
      <c r="DT9" s="80"/>
      <c r="EL9" s="112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114"/>
    </row>
    <row r="10" spans="2:185" ht="32.25" customHeight="1">
      <c r="B10" s="297" t="s">
        <v>90</v>
      </c>
      <c r="C10" s="298"/>
      <c r="D10" s="298"/>
      <c r="E10" s="298"/>
      <c r="F10" s="298"/>
      <c r="G10" s="298"/>
      <c r="H10" s="291"/>
      <c r="I10" s="291"/>
      <c r="J10" s="127"/>
      <c r="K10" s="123"/>
      <c r="L10" s="123"/>
      <c r="M10" s="693" t="str">
        <f>IF('試合順'!N2=0,"",'試合順'!N2)</f>
        <v>岩手県○○市</v>
      </c>
      <c r="N10" s="693"/>
      <c r="O10" s="693"/>
      <c r="P10" s="693"/>
      <c r="Q10" s="693"/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693"/>
      <c r="AD10" s="693"/>
      <c r="AE10" s="693"/>
      <c r="AF10" s="693"/>
      <c r="AG10" s="693"/>
      <c r="AH10" s="693"/>
      <c r="AI10" s="693"/>
      <c r="AJ10" s="693"/>
      <c r="AK10" s="693"/>
      <c r="AL10" s="693"/>
      <c r="AM10" s="693"/>
      <c r="AN10" s="693"/>
      <c r="AO10" s="693"/>
      <c r="AP10" s="693"/>
      <c r="AQ10" s="693"/>
      <c r="AR10" s="693"/>
      <c r="AS10" s="693"/>
      <c r="AT10" s="693"/>
      <c r="AU10" s="693"/>
      <c r="AV10" s="693"/>
      <c r="AW10" s="693"/>
      <c r="AX10" s="124"/>
      <c r="AY10" s="297" t="s">
        <v>97</v>
      </c>
      <c r="AZ10" s="298"/>
      <c r="BA10" s="298"/>
      <c r="BB10" s="298"/>
      <c r="BC10" s="298"/>
      <c r="BD10" s="298"/>
      <c r="BE10" s="298"/>
      <c r="BF10" s="298"/>
      <c r="BG10" s="298"/>
      <c r="BH10" s="698" t="str">
        <f>IF(INDEX('試合順'!C3:AA101,$GM$20,1)=0,"",INDEX('試合順'!C3:AA101,$GM$20,1))</f>
        <v>K</v>
      </c>
      <c r="BI10" s="698"/>
      <c r="BJ10" s="698"/>
      <c r="BK10" s="698"/>
      <c r="BL10" s="698"/>
      <c r="BM10" s="305" t="str">
        <f>IF(INDEX('試合順'!C3:AA101,$GM$20,2)=0,"",INDEX('試合順'!C3:AA101,$GM$20,2))</f>
        <v>8</v>
      </c>
      <c r="BN10" s="305"/>
      <c r="BO10" s="305"/>
      <c r="BP10" s="305"/>
      <c r="BQ10" s="305"/>
      <c r="BR10" s="306"/>
      <c r="BS10" s="297" t="s">
        <v>99</v>
      </c>
      <c r="BT10" s="298"/>
      <c r="BU10" s="298"/>
      <c r="BV10" s="298"/>
      <c r="BW10" s="298"/>
      <c r="BX10" s="298"/>
      <c r="BY10" s="298"/>
      <c r="BZ10" s="301">
        <f>IF(INDEX('試合順'!C3:AA101,$GM$20,3)=0,"",INDEX('試合順'!C3:AA101,$GM$20,3))</f>
        <v>43383</v>
      </c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2"/>
      <c r="CV10" s="297" t="s">
        <v>98</v>
      </c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680">
        <f>IF(INDEX('試合順'!C3:AA101,$GM$20,4)=0,"",INDEX('試合順'!C3:AA101,$GM$20,4))</f>
      </c>
      <c r="DK10" s="680"/>
      <c r="DL10" s="680"/>
      <c r="DM10" s="680"/>
      <c r="DN10" s="680"/>
      <c r="DO10" s="680"/>
      <c r="DP10" s="680"/>
      <c r="DQ10" s="680"/>
      <c r="DR10" s="680"/>
      <c r="DS10" s="680"/>
      <c r="DT10" s="680"/>
      <c r="DU10" s="680"/>
      <c r="DV10" s="680"/>
      <c r="DW10" s="680"/>
      <c r="DX10" s="680"/>
      <c r="DY10" s="680"/>
      <c r="DZ10" s="680"/>
      <c r="EA10" s="680"/>
      <c r="EB10" s="680"/>
      <c r="EC10" s="680"/>
      <c r="ED10" s="680"/>
      <c r="EE10" s="680"/>
      <c r="EF10" s="680"/>
      <c r="EG10" s="680"/>
      <c r="EH10" s="680"/>
      <c r="EI10" s="680"/>
      <c r="EJ10" s="681"/>
      <c r="EL10" s="112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114"/>
    </row>
    <row r="11" spans="2:185" ht="25.5" customHeight="1">
      <c r="B11" s="299"/>
      <c r="C11" s="300"/>
      <c r="D11" s="300"/>
      <c r="E11" s="300"/>
      <c r="F11" s="300"/>
      <c r="G11" s="300"/>
      <c r="H11" s="293"/>
      <c r="I11" s="293"/>
      <c r="J11" s="125"/>
      <c r="K11" s="125"/>
      <c r="L11" s="125"/>
      <c r="M11" s="694"/>
      <c r="N11" s="694"/>
      <c r="O11" s="694"/>
      <c r="P11" s="694"/>
      <c r="Q11" s="694"/>
      <c r="R11" s="694"/>
      <c r="S11" s="694"/>
      <c r="T11" s="694"/>
      <c r="U11" s="694"/>
      <c r="V11" s="694"/>
      <c r="W11" s="694"/>
      <c r="X11" s="694"/>
      <c r="Y11" s="694"/>
      <c r="Z11" s="694"/>
      <c r="AA11" s="694"/>
      <c r="AB11" s="694"/>
      <c r="AC11" s="694"/>
      <c r="AD11" s="694"/>
      <c r="AE11" s="694"/>
      <c r="AF11" s="694"/>
      <c r="AG11" s="694"/>
      <c r="AH11" s="694"/>
      <c r="AI11" s="694"/>
      <c r="AJ11" s="694"/>
      <c r="AK11" s="694"/>
      <c r="AL11" s="694"/>
      <c r="AM11" s="694"/>
      <c r="AN11" s="694"/>
      <c r="AO11" s="694"/>
      <c r="AP11" s="694"/>
      <c r="AQ11" s="694"/>
      <c r="AR11" s="694"/>
      <c r="AS11" s="694"/>
      <c r="AT11" s="694"/>
      <c r="AU11" s="694"/>
      <c r="AV11" s="694"/>
      <c r="AW11" s="694"/>
      <c r="AX11" s="126"/>
      <c r="AY11" s="299"/>
      <c r="AZ11" s="300"/>
      <c r="BA11" s="300"/>
      <c r="BB11" s="300"/>
      <c r="BC11" s="300"/>
      <c r="BD11" s="300"/>
      <c r="BE11" s="300"/>
      <c r="BF11" s="300"/>
      <c r="BG11" s="300"/>
      <c r="BH11" s="699"/>
      <c r="BI11" s="699"/>
      <c r="BJ11" s="699"/>
      <c r="BK11" s="699"/>
      <c r="BL11" s="699"/>
      <c r="BM11" s="307"/>
      <c r="BN11" s="307"/>
      <c r="BO11" s="307"/>
      <c r="BP11" s="307"/>
      <c r="BQ11" s="307"/>
      <c r="BR11" s="308"/>
      <c r="BS11" s="299"/>
      <c r="BT11" s="300"/>
      <c r="BU11" s="300"/>
      <c r="BV11" s="300"/>
      <c r="BW11" s="300"/>
      <c r="BX11" s="300"/>
      <c r="BY11" s="300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4"/>
      <c r="CV11" s="299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682"/>
      <c r="DK11" s="682"/>
      <c r="DL11" s="682"/>
      <c r="DM11" s="682"/>
      <c r="DN11" s="682"/>
      <c r="DO11" s="682"/>
      <c r="DP11" s="682"/>
      <c r="DQ11" s="682"/>
      <c r="DR11" s="682"/>
      <c r="DS11" s="682"/>
      <c r="DT11" s="682"/>
      <c r="DU11" s="682"/>
      <c r="DV11" s="682"/>
      <c r="DW11" s="682"/>
      <c r="DX11" s="682"/>
      <c r="DY11" s="682"/>
      <c r="DZ11" s="682"/>
      <c r="EA11" s="682"/>
      <c r="EB11" s="682"/>
      <c r="EC11" s="682"/>
      <c r="ED11" s="682"/>
      <c r="EE11" s="682"/>
      <c r="EF11" s="682"/>
      <c r="EG11" s="682"/>
      <c r="EH11" s="682"/>
      <c r="EI11" s="682"/>
      <c r="EJ11" s="683"/>
      <c r="EK11" s="83"/>
      <c r="EL11" s="115"/>
      <c r="EM11" s="83"/>
      <c r="EN11" s="83"/>
      <c r="EO11" s="83"/>
      <c r="EP11" s="83"/>
      <c r="EQ11" s="83"/>
      <c r="EV11" s="86">
        <f>INDEX('試合順'!C3:AA101,$FU$4,3)</f>
        <v>42203</v>
      </c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114"/>
    </row>
    <row r="12" spans="2:189" ht="12" customHeight="1">
      <c r="B12" s="99"/>
      <c r="C12" s="99"/>
      <c r="D12" s="99"/>
      <c r="E12" s="99"/>
      <c r="F12" s="99"/>
      <c r="G12" s="99"/>
      <c r="H12" s="85"/>
      <c r="I12" s="85"/>
      <c r="J12" s="85"/>
      <c r="O12" s="85"/>
      <c r="P12" s="85"/>
      <c r="Q12" s="85"/>
      <c r="S12" s="2"/>
      <c r="T12" s="2"/>
      <c r="X12" s="81"/>
      <c r="Y12" s="81"/>
      <c r="Z12" s="81"/>
      <c r="AA12" s="81"/>
      <c r="AB12" s="81"/>
      <c r="AC12" s="4"/>
      <c r="AD12" s="4"/>
      <c r="AE12" s="4"/>
      <c r="AF12" s="4"/>
      <c r="AG12" s="4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Z12" s="64"/>
      <c r="BA12" s="64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V12" s="4"/>
      <c r="BW12" s="4"/>
      <c r="BX12" s="4"/>
      <c r="BY12" s="4"/>
      <c r="BZ12" s="4"/>
      <c r="CA12" s="81"/>
      <c r="CB12" s="81"/>
      <c r="CC12" s="81"/>
      <c r="CD12" s="81"/>
      <c r="CE12" s="81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115"/>
      <c r="EM12" s="83"/>
      <c r="EN12" s="83"/>
      <c r="EO12" s="83"/>
      <c r="EP12" s="83"/>
      <c r="EQ12" s="83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T12" s="83"/>
      <c r="FU12" s="83"/>
      <c r="FV12" s="83"/>
      <c r="FW12" s="83"/>
      <c r="FX12" s="83"/>
      <c r="FY12" s="83"/>
      <c r="FZ12" s="83"/>
      <c r="GA12" s="83"/>
      <c r="GB12" s="83"/>
      <c r="GC12" s="116"/>
      <c r="GD12" s="83"/>
      <c r="GE12" s="83"/>
      <c r="GF12" s="83"/>
      <c r="GG12" s="83"/>
    </row>
    <row r="13" spans="2:189" ht="11.25" customHeight="1">
      <c r="B13" s="297" t="s">
        <v>92</v>
      </c>
      <c r="C13" s="298"/>
      <c r="D13" s="298"/>
      <c r="E13" s="298"/>
      <c r="F13" s="298"/>
      <c r="G13" s="298"/>
      <c r="H13" s="291"/>
      <c r="I13" s="291"/>
      <c r="J13" s="127"/>
      <c r="K13" s="117"/>
      <c r="L13" s="117"/>
      <c r="M13" s="695" t="str">
        <f>IF(INDEX('試合順'!C3:AA101,$GM$20,5)=0,"",INDEX('試合順'!C3:AA101,$GM$20,5))</f>
        <v>岩手体育館</v>
      </c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695"/>
      <c r="Y13" s="695"/>
      <c r="Z13" s="695"/>
      <c r="AA13" s="695"/>
      <c r="AB13" s="695"/>
      <c r="AC13" s="695"/>
      <c r="AD13" s="695"/>
      <c r="AE13" s="695"/>
      <c r="AF13" s="695"/>
      <c r="AG13" s="695"/>
      <c r="AH13" s="695"/>
      <c r="AI13" s="695"/>
      <c r="AJ13" s="695"/>
      <c r="AK13" s="695"/>
      <c r="AL13" s="695"/>
      <c r="AM13" s="695"/>
      <c r="AN13" s="695"/>
      <c r="AO13" s="695"/>
      <c r="AP13" s="695"/>
      <c r="AQ13" s="695"/>
      <c r="AR13" s="695"/>
      <c r="AS13" s="695"/>
      <c r="AT13" s="118"/>
      <c r="AU13" s="413" t="s">
        <v>93</v>
      </c>
      <c r="AV13" s="278"/>
      <c r="AW13" s="278"/>
      <c r="AX13" s="278"/>
      <c r="AY13" s="278"/>
      <c r="AZ13" s="278"/>
      <c r="BA13" s="278"/>
      <c r="BB13" s="103"/>
      <c r="BC13" s="103"/>
      <c r="BD13" s="103"/>
      <c r="BE13" s="103"/>
      <c r="BF13" s="101"/>
      <c r="BG13" s="101"/>
      <c r="BH13" s="101"/>
      <c r="BI13" s="101"/>
      <c r="BJ13" s="101"/>
      <c r="BK13" s="702" t="s">
        <v>94</v>
      </c>
      <c r="BL13" s="703"/>
      <c r="BM13" s="703"/>
      <c r="BN13" s="703"/>
      <c r="BO13" s="703"/>
      <c r="BP13" s="703"/>
      <c r="BQ13" s="703"/>
      <c r="BR13" s="704"/>
      <c r="BS13" s="735" t="s">
        <v>95</v>
      </c>
      <c r="BT13" s="736"/>
      <c r="BU13" s="736"/>
      <c r="BV13" s="736"/>
      <c r="BW13" s="736"/>
      <c r="BX13" s="736"/>
      <c r="BY13" s="736"/>
      <c r="BZ13" s="736"/>
      <c r="CA13" s="748" t="s">
        <v>88</v>
      </c>
      <c r="CB13" s="748"/>
      <c r="CC13" s="748"/>
      <c r="CD13" s="748"/>
      <c r="CE13" s="748"/>
      <c r="CF13" s="637" t="str">
        <f>IF(INDEX('試合順'!C3:AA101,$GM$20,6)=0,"",INDEX('試合順'!C3:AA101,$GM$20,6))</f>
        <v>金ヶ崎</v>
      </c>
      <c r="CG13" s="637"/>
      <c r="CH13" s="637"/>
      <c r="CI13" s="637"/>
      <c r="CJ13" s="637"/>
      <c r="CK13" s="637"/>
      <c r="CL13" s="637"/>
      <c r="CM13" s="637"/>
      <c r="CN13" s="637"/>
      <c r="CO13" s="637"/>
      <c r="CP13" s="637"/>
      <c r="CQ13" s="637"/>
      <c r="CR13" s="637"/>
      <c r="CS13" s="637"/>
      <c r="CT13" s="637"/>
      <c r="CU13" s="637"/>
      <c r="CV13" s="637"/>
      <c r="CW13" s="637"/>
      <c r="CX13" s="637"/>
      <c r="CY13" s="637"/>
      <c r="CZ13" s="637"/>
      <c r="DA13" s="637"/>
      <c r="DB13" s="637"/>
      <c r="DC13" s="640" t="s">
        <v>96</v>
      </c>
      <c r="DD13" s="641"/>
      <c r="DE13" s="641"/>
      <c r="DF13" s="641"/>
      <c r="DG13" s="641"/>
      <c r="DH13" s="641"/>
      <c r="DI13" s="637" t="str">
        <f>IF(INDEX('試合順'!C3:AA101,$GM$20,7)=0,"",INDEX('試合順'!C3:AA101,$GM$20,7))</f>
        <v>花巻</v>
      </c>
      <c r="DJ13" s="637"/>
      <c r="DK13" s="637"/>
      <c r="DL13" s="637"/>
      <c r="DM13" s="637"/>
      <c r="DN13" s="637"/>
      <c r="DO13" s="637"/>
      <c r="DP13" s="637"/>
      <c r="DQ13" s="637"/>
      <c r="DR13" s="637"/>
      <c r="DS13" s="637"/>
      <c r="DT13" s="637"/>
      <c r="DU13" s="637"/>
      <c r="DV13" s="637"/>
      <c r="DW13" s="637"/>
      <c r="DX13" s="637"/>
      <c r="DY13" s="637"/>
      <c r="DZ13" s="637"/>
      <c r="EA13" s="637"/>
      <c r="EB13" s="637"/>
      <c r="EC13" s="637"/>
      <c r="ED13" s="637"/>
      <c r="EE13" s="637"/>
      <c r="EF13" s="748" t="s">
        <v>88</v>
      </c>
      <c r="EG13" s="748"/>
      <c r="EH13" s="748"/>
      <c r="EI13" s="748"/>
      <c r="EJ13" s="751"/>
      <c r="EK13" s="83"/>
      <c r="EL13" s="115"/>
      <c r="EM13" s="83"/>
      <c r="EN13" s="83"/>
      <c r="EO13" s="83"/>
      <c r="EP13" s="83"/>
      <c r="EQ13" s="83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T13" s="83"/>
      <c r="FU13" s="83"/>
      <c r="FV13" s="83"/>
      <c r="FW13" s="83"/>
      <c r="FX13" s="83"/>
      <c r="FY13" s="83"/>
      <c r="FZ13" s="83"/>
      <c r="GA13" s="83"/>
      <c r="GB13" s="83"/>
      <c r="GC13" s="116"/>
      <c r="GD13" s="83"/>
      <c r="GE13" s="83"/>
      <c r="GF13" s="83"/>
      <c r="GG13" s="83"/>
    </row>
    <row r="14" spans="2:189" ht="19.5" customHeight="1">
      <c r="B14" s="700"/>
      <c r="C14" s="701"/>
      <c r="D14" s="701"/>
      <c r="E14" s="701"/>
      <c r="F14" s="701"/>
      <c r="G14" s="701"/>
      <c r="H14" s="292"/>
      <c r="I14" s="292"/>
      <c r="J14" s="119"/>
      <c r="K14" s="119"/>
      <c r="L14" s="119"/>
      <c r="M14" s="696"/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6"/>
      <c r="AJ14" s="696"/>
      <c r="AK14" s="696"/>
      <c r="AL14" s="696"/>
      <c r="AM14" s="696"/>
      <c r="AN14" s="696"/>
      <c r="AO14" s="696"/>
      <c r="AP14" s="696"/>
      <c r="AQ14" s="696"/>
      <c r="AR14" s="696"/>
      <c r="AS14" s="696"/>
      <c r="AT14" s="120"/>
      <c r="AU14" s="280"/>
      <c r="AV14" s="281"/>
      <c r="AW14" s="281"/>
      <c r="AX14" s="281"/>
      <c r="AY14" s="281"/>
      <c r="AZ14" s="281"/>
      <c r="BA14" s="281"/>
      <c r="BB14" s="709"/>
      <c r="BC14" s="710"/>
      <c r="BD14" s="711"/>
      <c r="BE14" s="67"/>
      <c r="BF14" s="100"/>
      <c r="BG14" s="67"/>
      <c r="BH14" s="715"/>
      <c r="BI14" s="716"/>
      <c r="BJ14" s="717"/>
      <c r="BK14" s="705"/>
      <c r="BL14" s="705"/>
      <c r="BM14" s="705"/>
      <c r="BN14" s="705"/>
      <c r="BO14" s="705"/>
      <c r="BP14" s="705"/>
      <c r="BQ14" s="705"/>
      <c r="BR14" s="706"/>
      <c r="BS14" s="737"/>
      <c r="BT14" s="738"/>
      <c r="BU14" s="738"/>
      <c r="BV14" s="738"/>
      <c r="BW14" s="738"/>
      <c r="BX14" s="738"/>
      <c r="BY14" s="738"/>
      <c r="BZ14" s="738"/>
      <c r="CA14" s="749"/>
      <c r="CB14" s="749"/>
      <c r="CC14" s="749"/>
      <c r="CD14" s="749"/>
      <c r="CE14" s="749"/>
      <c r="CF14" s="638"/>
      <c r="CG14" s="638"/>
      <c r="CH14" s="638"/>
      <c r="CI14" s="638"/>
      <c r="CJ14" s="638"/>
      <c r="CK14" s="638"/>
      <c r="CL14" s="638"/>
      <c r="CM14" s="638"/>
      <c r="CN14" s="638"/>
      <c r="CO14" s="638"/>
      <c r="CP14" s="638"/>
      <c r="CQ14" s="638"/>
      <c r="CR14" s="638"/>
      <c r="CS14" s="638"/>
      <c r="CT14" s="638"/>
      <c r="CU14" s="638"/>
      <c r="CV14" s="638"/>
      <c r="CW14" s="638"/>
      <c r="CX14" s="638"/>
      <c r="CY14" s="638"/>
      <c r="CZ14" s="638"/>
      <c r="DA14" s="638"/>
      <c r="DB14" s="638"/>
      <c r="DC14" s="382"/>
      <c r="DD14" s="382"/>
      <c r="DE14" s="382"/>
      <c r="DF14" s="382"/>
      <c r="DG14" s="382"/>
      <c r="DH14" s="382"/>
      <c r="DI14" s="638"/>
      <c r="DJ14" s="638"/>
      <c r="DK14" s="638"/>
      <c r="DL14" s="638"/>
      <c r="DM14" s="638"/>
      <c r="DN14" s="638"/>
      <c r="DO14" s="638"/>
      <c r="DP14" s="638"/>
      <c r="DQ14" s="638"/>
      <c r="DR14" s="638"/>
      <c r="DS14" s="638"/>
      <c r="DT14" s="638"/>
      <c r="DU14" s="638"/>
      <c r="DV14" s="638"/>
      <c r="DW14" s="638"/>
      <c r="DX14" s="638"/>
      <c r="DY14" s="638"/>
      <c r="DZ14" s="638"/>
      <c r="EA14" s="638"/>
      <c r="EB14" s="638"/>
      <c r="EC14" s="638"/>
      <c r="ED14" s="638"/>
      <c r="EE14" s="638"/>
      <c r="EF14" s="749"/>
      <c r="EG14" s="749"/>
      <c r="EH14" s="749"/>
      <c r="EI14" s="749"/>
      <c r="EJ14" s="752"/>
      <c r="EK14" s="83"/>
      <c r="EL14" s="673"/>
      <c r="EM14" s="674"/>
      <c r="EN14" s="674"/>
      <c r="EO14" s="674"/>
      <c r="EP14" s="674"/>
      <c r="EQ14" s="674"/>
      <c r="ER14" s="674"/>
      <c r="ES14" s="674"/>
      <c r="ET14" s="674"/>
      <c r="EU14" s="674"/>
      <c r="EV14" s="674"/>
      <c r="EW14" s="674"/>
      <c r="EX14" s="674"/>
      <c r="EY14" s="674"/>
      <c r="EZ14" s="674"/>
      <c r="FA14" s="674"/>
      <c r="FB14" s="674"/>
      <c r="FC14" s="674"/>
      <c r="FD14" s="674"/>
      <c r="FE14" s="674"/>
      <c r="FF14" s="674"/>
      <c r="FG14" s="674"/>
      <c r="FH14" s="674"/>
      <c r="FI14" s="674"/>
      <c r="FJ14" s="674"/>
      <c r="FK14" s="674"/>
      <c r="FL14" s="674"/>
      <c r="FM14" s="674"/>
      <c r="FN14" s="674"/>
      <c r="FO14" s="674"/>
      <c r="FP14" s="674"/>
      <c r="FQ14" s="674"/>
      <c r="FR14" s="674"/>
      <c r="FS14" s="674"/>
      <c r="FT14" s="674"/>
      <c r="FU14" s="674"/>
      <c r="FV14" s="674"/>
      <c r="FW14" s="674"/>
      <c r="FX14" s="674"/>
      <c r="FY14" s="674"/>
      <c r="FZ14" s="674"/>
      <c r="GA14" s="674"/>
      <c r="GB14" s="674"/>
      <c r="GC14" s="675"/>
      <c r="GD14" s="83"/>
      <c r="GE14" s="83"/>
      <c r="GF14" s="83"/>
      <c r="GG14" s="83"/>
    </row>
    <row r="15" spans="2:185" ht="18" customHeight="1">
      <c r="B15" s="700"/>
      <c r="C15" s="701"/>
      <c r="D15" s="701"/>
      <c r="E15" s="701"/>
      <c r="F15" s="701"/>
      <c r="G15" s="701"/>
      <c r="H15" s="292"/>
      <c r="I15" s="292"/>
      <c r="J15" s="119"/>
      <c r="K15" s="119"/>
      <c r="L15" s="119"/>
      <c r="M15" s="696"/>
      <c r="N15" s="696"/>
      <c r="O15" s="696"/>
      <c r="P15" s="696"/>
      <c r="Q15" s="696"/>
      <c r="R15" s="696"/>
      <c r="S15" s="696"/>
      <c r="T15" s="696"/>
      <c r="U15" s="696"/>
      <c r="V15" s="696"/>
      <c r="W15" s="696"/>
      <c r="X15" s="696"/>
      <c r="Y15" s="696"/>
      <c r="Z15" s="696"/>
      <c r="AA15" s="696"/>
      <c r="AB15" s="696"/>
      <c r="AC15" s="696"/>
      <c r="AD15" s="696"/>
      <c r="AE15" s="696"/>
      <c r="AF15" s="696"/>
      <c r="AG15" s="696"/>
      <c r="AH15" s="696"/>
      <c r="AI15" s="696"/>
      <c r="AJ15" s="696"/>
      <c r="AK15" s="696"/>
      <c r="AL15" s="696"/>
      <c r="AM15" s="696"/>
      <c r="AN15" s="696"/>
      <c r="AO15" s="696"/>
      <c r="AP15" s="696"/>
      <c r="AQ15" s="696"/>
      <c r="AR15" s="696"/>
      <c r="AS15" s="696"/>
      <c r="AT15" s="120"/>
      <c r="AU15" s="280"/>
      <c r="AV15" s="281"/>
      <c r="AW15" s="281"/>
      <c r="AX15" s="281"/>
      <c r="AY15" s="281"/>
      <c r="AZ15" s="281"/>
      <c r="BA15" s="281"/>
      <c r="BB15" s="712"/>
      <c r="BC15" s="713"/>
      <c r="BD15" s="714"/>
      <c r="BE15" s="67"/>
      <c r="BF15" s="67"/>
      <c r="BG15" s="67"/>
      <c r="BH15" s="718"/>
      <c r="BI15" s="719"/>
      <c r="BJ15" s="720"/>
      <c r="BK15" s="705"/>
      <c r="BL15" s="705"/>
      <c r="BM15" s="705"/>
      <c r="BN15" s="705"/>
      <c r="BO15" s="705"/>
      <c r="BP15" s="705"/>
      <c r="BQ15" s="705"/>
      <c r="BR15" s="706"/>
      <c r="BS15" s="737"/>
      <c r="BT15" s="738"/>
      <c r="BU15" s="738"/>
      <c r="BV15" s="738"/>
      <c r="BW15" s="738"/>
      <c r="BX15" s="738"/>
      <c r="BY15" s="738"/>
      <c r="BZ15" s="738"/>
      <c r="CA15" s="749"/>
      <c r="CB15" s="749"/>
      <c r="CC15" s="749"/>
      <c r="CD15" s="749"/>
      <c r="CE15" s="749"/>
      <c r="CF15" s="638"/>
      <c r="CG15" s="638"/>
      <c r="CH15" s="638"/>
      <c r="CI15" s="638"/>
      <c r="CJ15" s="638"/>
      <c r="CK15" s="638"/>
      <c r="CL15" s="638"/>
      <c r="CM15" s="638"/>
      <c r="CN15" s="638"/>
      <c r="CO15" s="638"/>
      <c r="CP15" s="638"/>
      <c r="CQ15" s="638"/>
      <c r="CR15" s="638"/>
      <c r="CS15" s="638"/>
      <c r="CT15" s="638"/>
      <c r="CU15" s="638"/>
      <c r="CV15" s="638"/>
      <c r="CW15" s="638"/>
      <c r="CX15" s="638"/>
      <c r="CY15" s="638"/>
      <c r="CZ15" s="638"/>
      <c r="DA15" s="638"/>
      <c r="DB15" s="638"/>
      <c r="DC15" s="382"/>
      <c r="DD15" s="382"/>
      <c r="DE15" s="382"/>
      <c r="DF15" s="382"/>
      <c r="DG15" s="382"/>
      <c r="DH15" s="382"/>
      <c r="DI15" s="638"/>
      <c r="DJ15" s="638"/>
      <c r="DK15" s="638"/>
      <c r="DL15" s="638"/>
      <c r="DM15" s="638"/>
      <c r="DN15" s="638"/>
      <c r="DO15" s="638"/>
      <c r="DP15" s="638"/>
      <c r="DQ15" s="638"/>
      <c r="DR15" s="638"/>
      <c r="DS15" s="638"/>
      <c r="DT15" s="638"/>
      <c r="DU15" s="638"/>
      <c r="DV15" s="638"/>
      <c r="DW15" s="638"/>
      <c r="DX15" s="638"/>
      <c r="DY15" s="638"/>
      <c r="DZ15" s="638"/>
      <c r="EA15" s="638"/>
      <c r="EB15" s="638"/>
      <c r="EC15" s="638"/>
      <c r="ED15" s="638"/>
      <c r="EE15" s="638"/>
      <c r="EF15" s="749"/>
      <c r="EG15" s="749"/>
      <c r="EH15" s="749"/>
      <c r="EI15" s="749"/>
      <c r="EJ15" s="752"/>
      <c r="EL15" s="676"/>
      <c r="EM15" s="674"/>
      <c r="EN15" s="674"/>
      <c r="EO15" s="674"/>
      <c r="EP15" s="674"/>
      <c r="EQ15" s="674"/>
      <c r="ER15" s="674"/>
      <c r="ES15" s="674"/>
      <c r="ET15" s="674"/>
      <c r="EU15" s="674"/>
      <c r="EV15" s="674"/>
      <c r="EW15" s="674"/>
      <c r="EX15" s="674"/>
      <c r="EY15" s="674"/>
      <c r="EZ15" s="674"/>
      <c r="FA15" s="674"/>
      <c r="FB15" s="674"/>
      <c r="FC15" s="674"/>
      <c r="FD15" s="674"/>
      <c r="FE15" s="674"/>
      <c r="FF15" s="674"/>
      <c r="FG15" s="674"/>
      <c r="FH15" s="674"/>
      <c r="FI15" s="674"/>
      <c r="FJ15" s="674"/>
      <c r="FK15" s="674"/>
      <c r="FL15" s="674"/>
      <c r="FM15" s="674"/>
      <c r="FN15" s="674"/>
      <c r="FO15" s="674"/>
      <c r="FP15" s="674"/>
      <c r="FQ15" s="674"/>
      <c r="FR15" s="674"/>
      <c r="FS15" s="674"/>
      <c r="FT15" s="674"/>
      <c r="FU15" s="674"/>
      <c r="FV15" s="674"/>
      <c r="FW15" s="674"/>
      <c r="FX15" s="674"/>
      <c r="FY15" s="674"/>
      <c r="FZ15" s="674"/>
      <c r="GA15" s="674"/>
      <c r="GB15" s="674"/>
      <c r="GC15" s="675"/>
    </row>
    <row r="16" spans="2:199" ht="11.25" customHeight="1" thickBot="1">
      <c r="B16" s="299"/>
      <c r="C16" s="300"/>
      <c r="D16" s="300"/>
      <c r="E16" s="300"/>
      <c r="F16" s="300"/>
      <c r="G16" s="300"/>
      <c r="H16" s="293"/>
      <c r="I16" s="293"/>
      <c r="J16" s="121"/>
      <c r="K16" s="121"/>
      <c r="L16" s="121"/>
      <c r="M16" s="697"/>
      <c r="N16" s="697"/>
      <c r="O16" s="697"/>
      <c r="P16" s="697"/>
      <c r="Q16" s="697"/>
      <c r="R16" s="697"/>
      <c r="S16" s="697"/>
      <c r="T16" s="697"/>
      <c r="U16" s="697"/>
      <c r="V16" s="697"/>
      <c r="W16" s="697"/>
      <c r="X16" s="697"/>
      <c r="Y16" s="697"/>
      <c r="Z16" s="697"/>
      <c r="AA16" s="697"/>
      <c r="AB16" s="697"/>
      <c r="AC16" s="697"/>
      <c r="AD16" s="697"/>
      <c r="AE16" s="697"/>
      <c r="AF16" s="697"/>
      <c r="AG16" s="697"/>
      <c r="AH16" s="697"/>
      <c r="AI16" s="697"/>
      <c r="AJ16" s="697"/>
      <c r="AK16" s="697"/>
      <c r="AL16" s="697"/>
      <c r="AM16" s="697"/>
      <c r="AN16" s="697"/>
      <c r="AO16" s="697"/>
      <c r="AP16" s="697"/>
      <c r="AQ16" s="697"/>
      <c r="AR16" s="697"/>
      <c r="AS16" s="697"/>
      <c r="AT16" s="122"/>
      <c r="AU16" s="283"/>
      <c r="AV16" s="284"/>
      <c r="AW16" s="284"/>
      <c r="AX16" s="284"/>
      <c r="AY16" s="284"/>
      <c r="AZ16" s="284"/>
      <c r="BA16" s="284"/>
      <c r="BB16" s="98"/>
      <c r="BC16" s="98"/>
      <c r="BD16" s="98"/>
      <c r="BE16" s="98"/>
      <c r="BF16" s="98"/>
      <c r="BG16" s="98"/>
      <c r="BH16" s="98"/>
      <c r="BI16" s="98"/>
      <c r="BJ16" s="102"/>
      <c r="BK16" s="707"/>
      <c r="BL16" s="707"/>
      <c r="BM16" s="707"/>
      <c r="BN16" s="707"/>
      <c r="BO16" s="707"/>
      <c r="BP16" s="707"/>
      <c r="BQ16" s="707"/>
      <c r="BR16" s="708"/>
      <c r="BS16" s="739"/>
      <c r="BT16" s="740"/>
      <c r="BU16" s="740"/>
      <c r="BV16" s="740"/>
      <c r="BW16" s="740"/>
      <c r="BX16" s="740"/>
      <c r="BY16" s="740"/>
      <c r="BZ16" s="740"/>
      <c r="CA16" s="750"/>
      <c r="CB16" s="750"/>
      <c r="CC16" s="750"/>
      <c r="CD16" s="750"/>
      <c r="CE16" s="750"/>
      <c r="CF16" s="639"/>
      <c r="CG16" s="639"/>
      <c r="CH16" s="639"/>
      <c r="CI16" s="639"/>
      <c r="CJ16" s="639"/>
      <c r="CK16" s="639"/>
      <c r="CL16" s="639"/>
      <c r="CM16" s="639"/>
      <c r="CN16" s="639"/>
      <c r="CO16" s="639"/>
      <c r="CP16" s="639"/>
      <c r="CQ16" s="639"/>
      <c r="CR16" s="639"/>
      <c r="CS16" s="639"/>
      <c r="CT16" s="639"/>
      <c r="CU16" s="639"/>
      <c r="CV16" s="639"/>
      <c r="CW16" s="639"/>
      <c r="CX16" s="639"/>
      <c r="CY16" s="639"/>
      <c r="CZ16" s="639"/>
      <c r="DA16" s="639"/>
      <c r="DB16" s="639"/>
      <c r="DC16" s="642"/>
      <c r="DD16" s="642"/>
      <c r="DE16" s="642"/>
      <c r="DF16" s="642"/>
      <c r="DG16" s="642"/>
      <c r="DH16" s="642"/>
      <c r="DI16" s="639"/>
      <c r="DJ16" s="639"/>
      <c r="DK16" s="639"/>
      <c r="DL16" s="639"/>
      <c r="DM16" s="639"/>
      <c r="DN16" s="639"/>
      <c r="DO16" s="639"/>
      <c r="DP16" s="639"/>
      <c r="DQ16" s="639"/>
      <c r="DR16" s="639"/>
      <c r="DS16" s="639"/>
      <c r="DT16" s="639"/>
      <c r="DU16" s="639"/>
      <c r="DV16" s="639"/>
      <c r="DW16" s="639"/>
      <c r="DX16" s="639"/>
      <c r="DY16" s="639"/>
      <c r="DZ16" s="639"/>
      <c r="EA16" s="639"/>
      <c r="EB16" s="639"/>
      <c r="EC16" s="639"/>
      <c r="ED16" s="639"/>
      <c r="EE16" s="639"/>
      <c r="EF16" s="750"/>
      <c r="EG16" s="750"/>
      <c r="EH16" s="750"/>
      <c r="EI16" s="750"/>
      <c r="EJ16" s="753"/>
      <c r="EL16" s="677"/>
      <c r="EM16" s="678"/>
      <c r="EN16" s="678"/>
      <c r="EO16" s="678"/>
      <c r="EP16" s="678"/>
      <c r="EQ16" s="678"/>
      <c r="ER16" s="678"/>
      <c r="ES16" s="678"/>
      <c r="ET16" s="678"/>
      <c r="EU16" s="678"/>
      <c r="EV16" s="678"/>
      <c r="EW16" s="678"/>
      <c r="EX16" s="678"/>
      <c r="EY16" s="678"/>
      <c r="EZ16" s="678"/>
      <c r="FA16" s="678"/>
      <c r="FB16" s="678"/>
      <c r="FC16" s="678"/>
      <c r="FD16" s="678"/>
      <c r="FE16" s="678"/>
      <c r="FF16" s="678"/>
      <c r="FG16" s="678"/>
      <c r="FH16" s="678"/>
      <c r="FI16" s="678"/>
      <c r="FJ16" s="678"/>
      <c r="FK16" s="678"/>
      <c r="FL16" s="678"/>
      <c r="FM16" s="678"/>
      <c r="FN16" s="678"/>
      <c r="FO16" s="678"/>
      <c r="FP16" s="678"/>
      <c r="FQ16" s="678"/>
      <c r="FR16" s="678"/>
      <c r="FS16" s="678"/>
      <c r="FT16" s="678"/>
      <c r="FU16" s="678"/>
      <c r="FV16" s="678"/>
      <c r="FW16" s="678"/>
      <c r="FX16" s="678"/>
      <c r="FY16" s="678"/>
      <c r="FZ16" s="678"/>
      <c r="GA16" s="678"/>
      <c r="GB16" s="678"/>
      <c r="GC16" s="679"/>
      <c r="GM16" s="741" t="s">
        <v>89</v>
      </c>
      <c r="GN16" s="741"/>
      <c r="GO16" s="741"/>
      <c r="GP16" s="741"/>
      <c r="GQ16" s="741"/>
    </row>
    <row r="17" spans="3:199" ht="10.5" customHeight="1" thickBot="1">
      <c r="C17" s="62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2"/>
      <c r="DT17" s="2"/>
      <c r="DU17" s="2"/>
      <c r="DV17" s="2"/>
      <c r="DW17" s="2"/>
      <c r="DX17" s="2"/>
      <c r="DY17" s="2"/>
      <c r="DZ17" s="2"/>
      <c r="EA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M17" s="741"/>
      <c r="GN17" s="741"/>
      <c r="GO17" s="741"/>
      <c r="GP17" s="741"/>
      <c r="GQ17" s="741"/>
    </row>
    <row r="18" spans="3:199" ht="14.25" customHeight="1"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593" t="s">
        <v>44</v>
      </c>
      <c r="O18" s="567" t="s">
        <v>112</v>
      </c>
      <c r="P18" s="523"/>
      <c r="Q18" s="523"/>
      <c r="R18" s="523"/>
      <c r="S18" s="532" t="s">
        <v>1</v>
      </c>
      <c r="T18" s="532"/>
      <c r="U18" s="532"/>
      <c r="V18" s="532"/>
      <c r="W18" s="532"/>
      <c r="X18" s="533"/>
      <c r="Y18" s="568" t="s">
        <v>114</v>
      </c>
      <c r="Z18" s="569"/>
      <c r="AA18" s="569"/>
      <c r="AB18" s="569"/>
      <c r="AC18" s="569"/>
      <c r="AD18" s="569"/>
      <c r="AE18" s="569"/>
      <c r="AF18" s="569"/>
      <c r="AG18" s="569"/>
      <c r="AH18" s="569"/>
      <c r="AI18" s="569"/>
      <c r="AJ18" s="569"/>
      <c r="AK18" s="569"/>
      <c r="AL18" s="569"/>
      <c r="AM18" s="569"/>
      <c r="AN18" s="569"/>
      <c r="AO18" s="569"/>
      <c r="AP18" s="569"/>
      <c r="AQ18" s="569"/>
      <c r="AR18" s="519" t="s">
        <v>2</v>
      </c>
      <c r="AS18" s="519"/>
      <c r="AT18" s="519"/>
      <c r="AU18" s="519"/>
      <c r="AV18" s="523" t="s">
        <v>3</v>
      </c>
      <c r="AW18" s="523"/>
      <c r="AX18" s="523"/>
      <c r="AY18" s="492" t="s">
        <v>102</v>
      </c>
      <c r="AZ18" s="409"/>
      <c r="BA18" s="409"/>
      <c r="BB18" s="409"/>
      <c r="BC18" s="409"/>
      <c r="BD18" s="410"/>
      <c r="BE18" s="523" t="s">
        <v>3</v>
      </c>
      <c r="BF18" s="523"/>
      <c r="BG18" s="523"/>
      <c r="BH18" s="519" t="s">
        <v>47</v>
      </c>
      <c r="BI18" s="519"/>
      <c r="BJ18" s="519"/>
      <c r="BK18" s="519"/>
      <c r="BL18" s="555" t="s">
        <v>115</v>
      </c>
      <c r="BM18" s="556"/>
      <c r="BN18" s="556"/>
      <c r="BO18" s="556"/>
      <c r="BP18" s="556"/>
      <c r="BQ18" s="556"/>
      <c r="BR18" s="556"/>
      <c r="BS18" s="556"/>
      <c r="BT18" s="556"/>
      <c r="BU18" s="556"/>
      <c r="BV18" s="556"/>
      <c r="BW18" s="556"/>
      <c r="BX18" s="556"/>
      <c r="BY18" s="556"/>
      <c r="BZ18" s="556"/>
      <c r="CA18" s="556"/>
      <c r="CB18" s="556"/>
      <c r="CC18" s="556"/>
      <c r="CD18" s="557"/>
      <c r="CE18" s="530" t="s">
        <v>113</v>
      </c>
      <c r="CF18" s="523"/>
      <c r="CG18" s="523"/>
      <c r="CH18" s="523"/>
      <c r="CI18" s="532" t="s">
        <v>1</v>
      </c>
      <c r="CJ18" s="532"/>
      <c r="CK18" s="532"/>
      <c r="CL18" s="532"/>
      <c r="CM18" s="532"/>
      <c r="CN18" s="532"/>
      <c r="CO18" s="492" t="s">
        <v>102</v>
      </c>
      <c r="CP18" s="409"/>
      <c r="CQ18" s="409"/>
      <c r="CR18" s="409"/>
      <c r="CS18" s="409"/>
      <c r="CT18" s="410"/>
      <c r="CU18" s="2"/>
      <c r="CV18" s="378" t="s">
        <v>104</v>
      </c>
      <c r="CW18" s="379"/>
      <c r="CX18" s="379"/>
      <c r="CY18" s="379"/>
      <c r="CZ18" s="379"/>
      <c r="DA18" s="379"/>
      <c r="DB18" s="379"/>
      <c r="DC18" s="379"/>
      <c r="DD18" s="379"/>
      <c r="DE18" s="379"/>
      <c r="DF18" s="379"/>
      <c r="DG18" s="379"/>
      <c r="DH18" s="379"/>
      <c r="DI18" s="379"/>
      <c r="DJ18" s="379"/>
      <c r="DK18" s="379"/>
      <c r="DL18" s="379"/>
      <c r="DM18" s="379"/>
      <c r="DN18" s="379"/>
      <c r="DO18" s="380"/>
      <c r="DP18" s="387" t="s">
        <v>105</v>
      </c>
      <c r="DQ18" s="388"/>
      <c r="DR18" s="388"/>
      <c r="DS18" s="388"/>
      <c r="DT18" s="388"/>
      <c r="DU18" s="388"/>
      <c r="DV18" s="388"/>
      <c r="DW18" s="388"/>
      <c r="DX18" s="388"/>
      <c r="DY18" s="388"/>
      <c r="DZ18" s="388"/>
      <c r="EA18" s="388"/>
      <c r="EB18" s="388"/>
      <c r="EC18" s="388"/>
      <c r="ED18" s="388"/>
      <c r="EE18" s="388"/>
      <c r="EF18" s="388"/>
      <c r="EG18" s="388"/>
      <c r="EH18" s="388"/>
      <c r="EI18" s="388"/>
      <c r="EJ18" s="389"/>
      <c r="EL18" s="726" t="s">
        <v>127</v>
      </c>
      <c r="EM18" s="727"/>
      <c r="EN18" s="727"/>
      <c r="EO18" s="727"/>
      <c r="EP18" s="727"/>
      <c r="EQ18" s="727"/>
      <c r="ER18" s="727"/>
      <c r="ES18" s="727"/>
      <c r="ET18" s="727"/>
      <c r="EU18" s="727"/>
      <c r="EV18" s="727"/>
      <c r="EW18" s="727"/>
      <c r="EX18" s="727"/>
      <c r="EY18" s="727"/>
      <c r="EZ18" s="727"/>
      <c r="FA18" s="727"/>
      <c r="FB18" s="727"/>
      <c r="FC18" s="727"/>
      <c r="FD18" s="727"/>
      <c r="FE18" s="727"/>
      <c r="FF18" s="727"/>
      <c r="FG18" s="727"/>
      <c r="FH18" s="727"/>
      <c r="FI18" s="727"/>
      <c r="FJ18" s="727"/>
      <c r="FK18" s="727"/>
      <c r="FL18" s="727"/>
      <c r="FM18" s="727"/>
      <c r="FN18" s="727"/>
      <c r="FO18" s="727"/>
      <c r="FP18" s="727"/>
      <c r="FQ18" s="727"/>
      <c r="FR18" s="727"/>
      <c r="FS18" s="727"/>
      <c r="FT18" s="727"/>
      <c r="FU18" s="727"/>
      <c r="FV18" s="727"/>
      <c r="FW18" s="727"/>
      <c r="FX18" s="727"/>
      <c r="FY18" s="727"/>
      <c r="FZ18" s="727"/>
      <c r="GA18" s="727"/>
      <c r="GB18" s="727"/>
      <c r="GC18" s="728"/>
      <c r="GD18" s="2"/>
      <c r="GE18" s="2"/>
      <c r="GF18" s="2"/>
      <c r="GG18" s="2"/>
      <c r="GH18" s="2"/>
      <c r="GM18" s="741"/>
      <c r="GN18" s="741"/>
      <c r="GO18" s="741"/>
      <c r="GP18" s="741"/>
      <c r="GQ18" s="741"/>
    </row>
    <row r="19" spans="3:199" ht="14.25" customHeight="1" thickBot="1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594"/>
      <c r="O19" s="524"/>
      <c r="P19" s="525"/>
      <c r="Q19" s="525"/>
      <c r="R19" s="525"/>
      <c r="S19" s="534"/>
      <c r="T19" s="534"/>
      <c r="U19" s="534"/>
      <c r="V19" s="534"/>
      <c r="W19" s="534"/>
      <c r="X19" s="535"/>
      <c r="Y19" s="570"/>
      <c r="Z19" s="570"/>
      <c r="AA19" s="570"/>
      <c r="AB19" s="570"/>
      <c r="AC19" s="570"/>
      <c r="AD19" s="570"/>
      <c r="AE19" s="570"/>
      <c r="AF19" s="570"/>
      <c r="AG19" s="570"/>
      <c r="AH19" s="570"/>
      <c r="AI19" s="570"/>
      <c r="AJ19" s="570"/>
      <c r="AK19" s="570"/>
      <c r="AL19" s="570"/>
      <c r="AM19" s="570"/>
      <c r="AN19" s="570"/>
      <c r="AO19" s="570"/>
      <c r="AP19" s="570"/>
      <c r="AQ19" s="570"/>
      <c r="AR19" s="520"/>
      <c r="AS19" s="520"/>
      <c r="AT19" s="520"/>
      <c r="AU19" s="520"/>
      <c r="AV19" s="525"/>
      <c r="AW19" s="525"/>
      <c r="AX19" s="525"/>
      <c r="AY19" s="493"/>
      <c r="AZ19" s="281"/>
      <c r="BA19" s="281"/>
      <c r="BB19" s="281"/>
      <c r="BC19" s="281"/>
      <c r="BD19" s="494"/>
      <c r="BE19" s="525"/>
      <c r="BF19" s="525"/>
      <c r="BG19" s="525"/>
      <c r="BH19" s="520"/>
      <c r="BI19" s="520"/>
      <c r="BJ19" s="520"/>
      <c r="BK19" s="520"/>
      <c r="BL19" s="558"/>
      <c r="BM19" s="558"/>
      <c r="BN19" s="558"/>
      <c r="BO19" s="558"/>
      <c r="BP19" s="558"/>
      <c r="BQ19" s="558"/>
      <c r="BR19" s="558"/>
      <c r="BS19" s="558"/>
      <c r="BT19" s="558"/>
      <c r="BU19" s="558"/>
      <c r="BV19" s="558"/>
      <c r="BW19" s="558"/>
      <c r="BX19" s="558"/>
      <c r="BY19" s="558"/>
      <c r="BZ19" s="558"/>
      <c r="CA19" s="558"/>
      <c r="CB19" s="558"/>
      <c r="CC19" s="558"/>
      <c r="CD19" s="559"/>
      <c r="CE19" s="531"/>
      <c r="CF19" s="525"/>
      <c r="CG19" s="525"/>
      <c r="CH19" s="525"/>
      <c r="CI19" s="534"/>
      <c r="CJ19" s="534"/>
      <c r="CK19" s="534"/>
      <c r="CL19" s="534"/>
      <c r="CM19" s="534"/>
      <c r="CN19" s="534"/>
      <c r="CO19" s="493"/>
      <c r="CP19" s="281"/>
      <c r="CQ19" s="281"/>
      <c r="CR19" s="281"/>
      <c r="CS19" s="281"/>
      <c r="CT19" s="494"/>
      <c r="CU19" s="61"/>
      <c r="CV19" s="381"/>
      <c r="CW19" s="382"/>
      <c r="CX19" s="382"/>
      <c r="CY19" s="382"/>
      <c r="CZ19" s="382"/>
      <c r="DA19" s="382"/>
      <c r="DB19" s="382"/>
      <c r="DC19" s="382"/>
      <c r="DD19" s="382"/>
      <c r="DE19" s="382"/>
      <c r="DF19" s="382"/>
      <c r="DG19" s="382"/>
      <c r="DH19" s="382"/>
      <c r="DI19" s="382"/>
      <c r="DJ19" s="382"/>
      <c r="DK19" s="382"/>
      <c r="DL19" s="382"/>
      <c r="DM19" s="382"/>
      <c r="DN19" s="382"/>
      <c r="DO19" s="383"/>
      <c r="DP19" s="390"/>
      <c r="DQ19" s="391"/>
      <c r="DR19" s="391"/>
      <c r="DS19" s="391"/>
      <c r="DT19" s="391"/>
      <c r="DU19" s="391"/>
      <c r="DV19" s="391"/>
      <c r="DW19" s="391"/>
      <c r="DX19" s="391"/>
      <c r="DY19" s="391"/>
      <c r="DZ19" s="391"/>
      <c r="EA19" s="391"/>
      <c r="EB19" s="391"/>
      <c r="EC19" s="391"/>
      <c r="ED19" s="391"/>
      <c r="EE19" s="391"/>
      <c r="EF19" s="391"/>
      <c r="EG19" s="391"/>
      <c r="EH19" s="391"/>
      <c r="EI19" s="391"/>
      <c r="EJ19" s="392"/>
      <c r="EK19" s="2"/>
      <c r="EL19" s="729"/>
      <c r="EM19" s="730"/>
      <c r="EN19" s="730"/>
      <c r="EO19" s="730"/>
      <c r="EP19" s="730"/>
      <c r="EQ19" s="730"/>
      <c r="ER19" s="730"/>
      <c r="ES19" s="730"/>
      <c r="ET19" s="730"/>
      <c r="EU19" s="730"/>
      <c r="EV19" s="730"/>
      <c r="EW19" s="730"/>
      <c r="EX19" s="730"/>
      <c r="EY19" s="730"/>
      <c r="EZ19" s="730"/>
      <c r="FA19" s="730"/>
      <c r="FB19" s="730"/>
      <c r="FC19" s="730"/>
      <c r="FD19" s="730"/>
      <c r="FE19" s="730"/>
      <c r="FF19" s="730"/>
      <c r="FG19" s="730"/>
      <c r="FH19" s="730"/>
      <c r="FI19" s="730"/>
      <c r="FJ19" s="730"/>
      <c r="FK19" s="730"/>
      <c r="FL19" s="730"/>
      <c r="FM19" s="730"/>
      <c r="FN19" s="730"/>
      <c r="FO19" s="730"/>
      <c r="FP19" s="730"/>
      <c r="FQ19" s="730"/>
      <c r="FR19" s="730"/>
      <c r="FS19" s="730"/>
      <c r="FT19" s="730"/>
      <c r="FU19" s="730"/>
      <c r="FV19" s="730"/>
      <c r="FW19" s="730"/>
      <c r="FX19" s="730"/>
      <c r="FY19" s="730"/>
      <c r="FZ19" s="730"/>
      <c r="GA19" s="730"/>
      <c r="GB19" s="730"/>
      <c r="GC19" s="731"/>
      <c r="GD19" s="4"/>
      <c r="GE19" s="4"/>
      <c r="GF19" s="4"/>
      <c r="GG19" s="4"/>
      <c r="GH19" s="4"/>
      <c r="GM19" s="741"/>
      <c r="GN19" s="741"/>
      <c r="GO19" s="741"/>
      <c r="GP19" s="741"/>
      <c r="GQ19" s="741"/>
    </row>
    <row r="20" spans="3:196" ht="14.25" customHeight="1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594"/>
      <c r="O20" s="524"/>
      <c r="P20" s="525"/>
      <c r="Q20" s="525"/>
      <c r="R20" s="525"/>
      <c r="S20" s="534"/>
      <c r="T20" s="534"/>
      <c r="U20" s="534"/>
      <c r="V20" s="534"/>
      <c r="W20" s="534"/>
      <c r="X20" s="535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0"/>
      <c r="AO20" s="570"/>
      <c r="AP20" s="570"/>
      <c r="AQ20" s="570"/>
      <c r="AR20" s="520"/>
      <c r="AS20" s="520"/>
      <c r="AT20" s="520"/>
      <c r="AU20" s="520"/>
      <c r="AV20" s="525" t="s">
        <v>46</v>
      </c>
      <c r="AW20" s="525"/>
      <c r="AX20" s="525"/>
      <c r="AY20" s="493"/>
      <c r="AZ20" s="281"/>
      <c r="BA20" s="281"/>
      <c r="BB20" s="281"/>
      <c r="BC20" s="281"/>
      <c r="BD20" s="494"/>
      <c r="BE20" s="525" t="s">
        <v>46</v>
      </c>
      <c r="BF20" s="525"/>
      <c r="BG20" s="525"/>
      <c r="BH20" s="520"/>
      <c r="BI20" s="520"/>
      <c r="BJ20" s="520"/>
      <c r="BK20" s="520"/>
      <c r="BL20" s="558"/>
      <c r="BM20" s="558"/>
      <c r="BN20" s="558"/>
      <c r="BO20" s="558"/>
      <c r="BP20" s="558"/>
      <c r="BQ20" s="558"/>
      <c r="BR20" s="558"/>
      <c r="BS20" s="558"/>
      <c r="BT20" s="558"/>
      <c r="BU20" s="558"/>
      <c r="BV20" s="558"/>
      <c r="BW20" s="558"/>
      <c r="BX20" s="558"/>
      <c r="BY20" s="558"/>
      <c r="BZ20" s="558"/>
      <c r="CA20" s="558"/>
      <c r="CB20" s="558"/>
      <c r="CC20" s="558"/>
      <c r="CD20" s="559"/>
      <c r="CE20" s="531"/>
      <c r="CF20" s="525"/>
      <c r="CG20" s="525"/>
      <c r="CH20" s="525"/>
      <c r="CI20" s="534"/>
      <c r="CJ20" s="534"/>
      <c r="CK20" s="534"/>
      <c r="CL20" s="534"/>
      <c r="CM20" s="534"/>
      <c r="CN20" s="534"/>
      <c r="CO20" s="493"/>
      <c r="CP20" s="281"/>
      <c r="CQ20" s="281"/>
      <c r="CR20" s="281"/>
      <c r="CS20" s="281"/>
      <c r="CT20" s="494"/>
      <c r="CU20" s="61"/>
      <c r="CV20" s="381"/>
      <c r="CW20" s="382"/>
      <c r="CX20" s="382"/>
      <c r="CY20" s="382"/>
      <c r="CZ20" s="382"/>
      <c r="DA20" s="382"/>
      <c r="DB20" s="382"/>
      <c r="DC20" s="382"/>
      <c r="DD20" s="382"/>
      <c r="DE20" s="382"/>
      <c r="DF20" s="382"/>
      <c r="DG20" s="382"/>
      <c r="DH20" s="382"/>
      <c r="DI20" s="382"/>
      <c r="DJ20" s="382"/>
      <c r="DK20" s="382"/>
      <c r="DL20" s="382"/>
      <c r="DM20" s="382"/>
      <c r="DN20" s="382"/>
      <c r="DO20" s="383"/>
      <c r="DP20" s="393" t="s">
        <v>59</v>
      </c>
      <c r="DQ20" s="278"/>
      <c r="DR20" s="278"/>
      <c r="DS20" s="278"/>
      <c r="DT20" s="278"/>
      <c r="DU20" s="278"/>
      <c r="DV20" s="278"/>
      <c r="DW20" s="278"/>
      <c r="DX20" s="278"/>
      <c r="DY20" s="278"/>
      <c r="DZ20" s="281" t="s">
        <v>1</v>
      </c>
      <c r="EA20" s="281"/>
      <c r="EB20" s="278" t="s">
        <v>144</v>
      </c>
      <c r="EC20" s="278"/>
      <c r="ED20" s="278"/>
      <c r="EE20" s="278"/>
      <c r="EF20" s="278"/>
      <c r="EG20" s="278"/>
      <c r="EH20" s="278"/>
      <c r="EI20" s="278"/>
      <c r="EJ20" s="396"/>
      <c r="EK20" s="2"/>
      <c r="EL20" s="732"/>
      <c r="EM20" s="733"/>
      <c r="EN20" s="733"/>
      <c r="EO20" s="733"/>
      <c r="EP20" s="733"/>
      <c r="EQ20" s="733"/>
      <c r="ER20" s="733"/>
      <c r="ES20" s="733"/>
      <c r="ET20" s="733"/>
      <c r="EU20" s="733"/>
      <c r="EV20" s="733"/>
      <c r="EW20" s="733"/>
      <c r="EX20" s="733"/>
      <c r="EY20" s="733"/>
      <c r="EZ20" s="733"/>
      <c r="FA20" s="733"/>
      <c r="FB20" s="733"/>
      <c r="FC20" s="733"/>
      <c r="FD20" s="733"/>
      <c r="FE20" s="733"/>
      <c r="FF20" s="733"/>
      <c r="FG20" s="733"/>
      <c r="FH20" s="733"/>
      <c r="FI20" s="733"/>
      <c r="FJ20" s="733"/>
      <c r="FK20" s="733"/>
      <c r="FL20" s="733"/>
      <c r="FM20" s="733"/>
      <c r="FN20" s="733"/>
      <c r="FO20" s="733"/>
      <c r="FP20" s="733"/>
      <c r="FQ20" s="733"/>
      <c r="FR20" s="733"/>
      <c r="FS20" s="733"/>
      <c r="FT20" s="733"/>
      <c r="FU20" s="733"/>
      <c r="FV20" s="733"/>
      <c r="FW20" s="733"/>
      <c r="FX20" s="733"/>
      <c r="FY20" s="733"/>
      <c r="FZ20" s="733"/>
      <c r="GA20" s="733"/>
      <c r="GB20" s="733"/>
      <c r="GC20" s="734"/>
      <c r="GD20" s="4"/>
      <c r="GE20" s="4"/>
      <c r="GF20" s="4"/>
      <c r="GG20" s="4"/>
      <c r="GH20" s="4"/>
      <c r="GM20" s="742" t="str">
        <f>INDEX('試合順'!$N$3,1)</f>
        <v>１</v>
      </c>
      <c r="GN20" s="743"/>
    </row>
    <row r="21" spans="3:196" ht="14.25" customHeight="1" thickBot="1"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594"/>
      <c r="O21" s="524"/>
      <c r="P21" s="525"/>
      <c r="Q21" s="525"/>
      <c r="R21" s="525"/>
      <c r="S21" s="534"/>
      <c r="T21" s="534"/>
      <c r="U21" s="534"/>
      <c r="V21" s="534"/>
      <c r="W21" s="534"/>
      <c r="X21" s="535"/>
      <c r="Y21" s="570"/>
      <c r="Z21" s="570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  <c r="AK21" s="570"/>
      <c r="AL21" s="570"/>
      <c r="AM21" s="570"/>
      <c r="AN21" s="570"/>
      <c r="AO21" s="570"/>
      <c r="AP21" s="570"/>
      <c r="AQ21" s="570"/>
      <c r="AR21" s="520"/>
      <c r="AS21" s="520"/>
      <c r="AT21" s="520"/>
      <c r="AU21" s="520"/>
      <c r="AV21" s="525"/>
      <c r="AW21" s="525"/>
      <c r="AX21" s="525"/>
      <c r="AY21" s="394"/>
      <c r="AZ21" s="395"/>
      <c r="BA21" s="395"/>
      <c r="BB21" s="395"/>
      <c r="BC21" s="395"/>
      <c r="BD21" s="397"/>
      <c r="BE21" s="525"/>
      <c r="BF21" s="525"/>
      <c r="BG21" s="525"/>
      <c r="BH21" s="520"/>
      <c r="BI21" s="520"/>
      <c r="BJ21" s="520"/>
      <c r="BK21" s="520"/>
      <c r="BL21" s="560"/>
      <c r="BM21" s="560"/>
      <c r="BN21" s="560"/>
      <c r="BO21" s="560"/>
      <c r="BP21" s="560"/>
      <c r="BQ21" s="560"/>
      <c r="BR21" s="560"/>
      <c r="BS21" s="560"/>
      <c r="BT21" s="560"/>
      <c r="BU21" s="560"/>
      <c r="BV21" s="560"/>
      <c r="BW21" s="560"/>
      <c r="BX21" s="560"/>
      <c r="BY21" s="560"/>
      <c r="BZ21" s="560"/>
      <c r="CA21" s="560"/>
      <c r="CB21" s="560"/>
      <c r="CC21" s="560"/>
      <c r="CD21" s="561"/>
      <c r="CE21" s="531"/>
      <c r="CF21" s="525"/>
      <c r="CG21" s="525"/>
      <c r="CH21" s="525"/>
      <c r="CI21" s="534"/>
      <c r="CJ21" s="534"/>
      <c r="CK21" s="534"/>
      <c r="CL21" s="534"/>
      <c r="CM21" s="534"/>
      <c r="CN21" s="534"/>
      <c r="CO21" s="394"/>
      <c r="CP21" s="395"/>
      <c r="CQ21" s="395"/>
      <c r="CR21" s="395"/>
      <c r="CS21" s="395"/>
      <c r="CT21" s="397"/>
      <c r="CU21" s="61"/>
      <c r="CV21" s="384"/>
      <c r="CW21" s="385"/>
      <c r="CX21" s="385"/>
      <c r="CY21" s="385"/>
      <c r="CZ21" s="385"/>
      <c r="DA21" s="385"/>
      <c r="DB21" s="385"/>
      <c r="DC21" s="385"/>
      <c r="DD21" s="385"/>
      <c r="DE21" s="385"/>
      <c r="DF21" s="385"/>
      <c r="DG21" s="385"/>
      <c r="DH21" s="385"/>
      <c r="DI21" s="385"/>
      <c r="DJ21" s="385"/>
      <c r="DK21" s="385"/>
      <c r="DL21" s="385"/>
      <c r="DM21" s="385"/>
      <c r="DN21" s="385"/>
      <c r="DO21" s="386"/>
      <c r="DP21" s="394"/>
      <c r="DQ21" s="395"/>
      <c r="DR21" s="395"/>
      <c r="DS21" s="395"/>
      <c r="DT21" s="395"/>
      <c r="DU21" s="395"/>
      <c r="DV21" s="395"/>
      <c r="DW21" s="395"/>
      <c r="DX21" s="395"/>
      <c r="DY21" s="395"/>
      <c r="DZ21" s="395"/>
      <c r="EA21" s="395"/>
      <c r="EB21" s="395"/>
      <c r="EC21" s="395"/>
      <c r="ED21" s="395"/>
      <c r="EE21" s="395"/>
      <c r="EF21" s="395"/>
      <c r="EG21" s="395"/>
      <c r="EH21" s="395"/>
      <c r="EI21" s="395"/>
      <c r="EJ21" s="397"/>
      <c r="EK21" s="83"/>
      <c r="EL21" s="294"/>
      <c r="EM21" s="295"/>
      <c r="EN21" s="295"/>
      <c r="EO21" s="295"/>
      <c r="EP21" s="295"/>
      <c r="EQ21" s="295"/>
      <c r="ER21" s="295"/>
      <c r="ES21" s="295"/>
      <c r="ET21" s="295"/>
      <c r="EU21" s="295"/>
      <c r="EV21" s="295"/>
      <c r="EW21" s="295"/>
      <c r="EX21" s="295"/>
      <c r="EY21" s="295"/>
      <c r="EZ21" s="295"/>
      <c r="FA21" s="295"/>
      <c r="FB21" s="295"/>
      <c r="FC21" s="295"/>
      <c r="FD21" s="295"/>
      <c r="FE21" s="295"/>
      <c r="FF21" s="295"/>
      <c r="FG21" s="295"/>
      <c r="FH21" s="295"/>
      <c r="FI21" s="295"/>
      <c r="FJ21" s="295"/>
      <c r="FK21" s="295"/>
      <c r="FL21" s="295"/>
      <c r="FM21" s="295"/>
      <c r="FN21" s="295"/>
      <c r="FO21" s="295"/>
      <c r="FP21" s="295"/>
      <c r="FQ21" s="295"/>
      <c r="FR21" s="295"/>
      <c r="FS21" s="295"/>
      <c r="FT21" s="295"/>
      <c r="FU21" s="295"/>
      <c r="FV21" s="295"/>
      <c r="FW21" s="295"/>
      <c r="FX21" s="295"/>
      <c r="FY21" s="295"/>
      <c r="FZ21" s="295"/>
      <c r="GA21" s="295"/>
      <c r="GB21" s="295"/>
      <c r="GC21" s="296"/>
      <c r="GD21" s="4"/>
      <c r="GE21" s="4"/>
      <c r="GF21" s="4"/>
      <c r="GG21" s="4"/>
      <c r="GH21" s="4"/>
      <c r="GM21" s="744"/>
      <c r="GN21" s="745"/>
    </row>
    <row r="22" spans="2:196" ht="14.25" customHeight="1">
      <c r="B22" s="592" t="s">
        <v>5</v>
      </c>
      <c r="C22" s="592"/>
      <c r="D22" s="537" t="s">
        <v>111</v>
      </c>
      <c r="E22" s="344"/>
      <c r="F22" s="344"/>
      <c r="G22" s="344"/>
      <c r="H22" s="344"/>
      <c r="I22" s="344"/>
      <c r="J22" s="344"/>
      <c r="K22" s="344"/>
      <c r="L22" s="344"/>
      <c r="M22" s="345"/>
      <c r="N22" s="594"/>
      <c r="O22" s="496" t="s">
        <v>48</v>
      </c>
      <c r="P22" s="496"/>
      <c r="Q22" s="496"/>
      <c r="R22" s="496"/>
      <c r="S22" s="496"/>
      <c r="T22" s="497"/>
      <c r="U22" s="516" t="s">
        <v>49</v>
      </c>
      <c r="V22" s="516"/>
      <c r="W22" s="516"/>
      <c r="X22" s="516"/>
      <c r="Y22" s="516"/>
      <c r="Z22" s="516"/>
      <c r="AA22" s="516" t="s">
        <v>50</v>
      </c>
      <c r="AB22" s="516"/>
      <c r="AC22" s="516"/>
      <c r="AD22" s="516"/>
      <c r="AE22" s="516"/>
      <c r="AF22" s="516"/>
      <c r="AG22" s="516" t="s">
        <v>51</v>
      </c>
      <c r="AH22" s="516"/>
      <c r="AI22" s="516"/>
      <c r="AJ22" s="516"/>
      <c r="AK22" s="516"/>
      <c r="AL22" s="516"/>
      <c r="AM22" s="516" t="s">
        <v>52</v>
      </c>
      <c r="AN22" s="516"/>
      <c r="AO22" s="516"/>
      <c r="AP22" s="516"/>
      <c r="AQ22" s="516"/>
      <c r="AR22" s="516"/>
      <c r="AS22" s="495" t="s">
        <v>53</v>
      </c>
      <c r="AT22" s="496"/>
      <c r="AU22" s="496"/>
      <c r="AV22" s="496"/>
      <c r="AW22" s="496"/>
      <c r="AX22" s="496"/>
      <c r="AY22" s="588" t="s">
        <v>121</v>
      </c>
      <c r="AZ22" s="583"/>
      <c r="BA22" s="583" t="s">
        <v>122</v>
      </c>
      <c r="BB22" s="583"/>
      <c r="BC22" s="583" t="s">
        <v>123</v>
      </c>
      <c r="BD22" s="584"/>
      <c r="BE22" s="496" t="s">
        <v>48</v>
      </c>
      <c r="BF22" s="496"/>
      <c r="BG22" s="496"/>
      <c r="BH22" s="496"/>
      <c r="BI22" s="496"/>
      <c r="BJ22" s="497"/>
      <c r="BK22" s="516" t="s">
        <v>49</v>
      </c>
      <c r="BL22" s="516"/>
      <c r="BM22" s="516"/>
      <c r="BN22" s="516"/>
      <c r="BO22" s="516"/>
      <c r="BP22" s="516"/>
      <c r="BQ22" s="516" t="s">
        <v>50</v>
      </c>
      <c r="BR22" s="516"/>
      <c r="BS22" s="516"/>
      <c r="BT22" s="516"/>
      <c r="BU22" s="516"/>
      <c r="BV22" s="516"/>
      <c r="BW22" s="516" t="s">
        <v>51</v>
      </c>
      <c r="BX22" s="516"/>
      <c r="BY22" s="516"/>
      <c r="BZ22" s="516"/>
      <c r="CA22" s="516"/>
      <c r="CB22" s="516"/>
      <c r="CC22" s="516" t="s">
        <v>52</v>
      </c>
      <c r="CD22" s="516"/>
      <c r="CE22" s="516"/>
      <c r="CF22" s="516"/>
      <c r="CG22" s="516"/>
      <c r="CH22" s="516"/>
      <c r="CI22" s="495" t="s">
        <v>53</v>
      </c>
      <c r="CJ22" s="496"/>
      <c r="CK22" s="496"/>
      <c r="CL22" s="496"/>
      <c r="CM22" s="496"/>
      <c r="CN22" s="496"/>
      <c r="CO22" s="588" t="s">
        <v>121</v>
      </c>
      <c r="CP22" s="583"/>
      <c r="CQ22" s="583" t="s">
        <v>122</v>
      </c>
      <c r="CR22" s="583"/>
      <c r="CS22" s="583" t="s">
        <v>123</v>
      </c>
      <c r="CT22" s="584"/>
      <c r="CU22" s="61"/>
      <c r="CV22" s="429" t="s">
        <v>82</v>
      </c>
      <c r="CW22" s="371"/>
      <c r="CX22" s="371"/>
      <c r="CY22" s="371"/>
      <c r="CZ22" s="371"/>
      <c r="DA22" s="371" t="s">
        <v>83</v>
      </c>
      <c r="DB22" s="371"/>
      <c r="DC22" s="371"/>
      <c r="DD22" s="371"/>
      <c r="DE22" s="371"/>
      <c r="DF22" s="371" t="s">
        <v>85</v>
      </c>
      <c r="DG22" s="371"/>
      <c r="DH22" s="371"/>
      <c r="DI22" s="371"/>
      <c r="DJ22" s="371"/>
      <c r="DK22" s="371" t="s">
        <v>84</v>
      </c>
      <c r="DL22" s="371"/>
      <c r="DM22" s="371"/>
      <c r="DN22" s="371"/>
      <c r="DO22" s="371"/>
      <c r="DP22" s="371" t="s">
        <v>6</v>
      </c>
      <c r="DQ22" s="371"/>
      <c r="DR22" s="371"/>
      <c r="DS22" s="371"/>
      <c r="DT22" s="371"/>
      <c r="DU22" s="373" t="s">
        <v>87</v>
      </c>
      <c r="DV22" s="319"/>
      <c r="DW22" s="319"/>
      <c r="DX22" s="319"/>
      <c r="DY22" s="374"/>
      <c r="DZ22" s="371" t="s">
        <v>86</v>
      </c>
      <c r="EA22" s="371"/>
      <c r="EB22" s="371"/>
      <c r="EC22" s="371"/>
      <c r="ED22" s="371"/>
      <c r="EE22" s="371"/>
      <c r="EF22" s="371"/>
      <c r="EG22" s="371"/>
      <c r="EH22" s="371"/>
      <c r="EI22" s="371"/>
      <c r="EJ22" s="372"/>
      <c r="EK22" s="83"/>
      <c r="EL22" s="294"/>
      <c r="EM22" s="295"/>
      <c r="EN22" s="295"/>
      <c r="EO22" s="295"/>
      <c r="EP22" s="295"/>
      <c r="EQ22" s="295"/>
      <c r="ER22" s="295"/>
      <c r="ES22" s="29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295"/>
      <c r="FE22" s="295"/>
      <c r="FF22" s="295"/>
      <c r="FG22" s="295"/>
      <c r="FH22" s="295"/>
      <c r="FI22" s="295"/>
      <c r="FJ22" s="295"/>
      <c r="FK22" s="295"/>
      <c r="FL22" s="295"/>
      <c r="FM22" s="295"/>
      <c r="FN22" s="295"/>
      <c r="FO22" s="295"/>
      <c r="FP22" s="295"/>
      <c r="FQ22" s="295"/>
      <c r="FR22" s="295"/>
      <c r="FS22" s="295"/>
      <c r="FT22" s="295"/>
      <c r="FU22" s="295"/>
      <c r="FV22" s="295"/>
      <c r="FW22" s="295"/>
      <c r="FX22" s="295"/>
      <c r="FY22" s="295"/>
      <c r="FZ22" s="295"/>
      <c r="GA22" s="295"/>
      <c r="GB22" s="295"/>
      <c r="GC22" s="296"/>
      <c r="GD22" s="4"/>
      <c r="GE22" s="4"/>
      <c r="GF22" s="4"/>
      <c r="GG22" s="4"/>
      <c r="GH22" s="4"/>
      <c r="GM22" s="744"/>
      <c r="GN22" s="745"/>
    </row>
    <row r="23" spans="2:196" ht="14.25" customHeight="1" thickBot="1">
      <c r="B23" s="592"/>
      <c r="C23" s="592"/>
      <c r="D23" s="344"/>
      <c r="E23" s="344"/>
      <c r="F23" s="344"/>
      <c r="G23" s="344"/>
      <c r="H23" s="344"/>
      <c r="I23" s="344"/>
      <c r="J23" s="344"/>
      <c r="K23" s="344"/>
      <c r="L23" s="344"/>
      <c r="M23" s="345"/>
      <c r="N23" s="594"/>
      <c r="O23" s="499"/>
      <c r="P23" s="499"/>
      <c r="Q23" s="499"/>
      <c r="R23" s="499"/>
      <c r="S23" s="499"/>
      <c r="T23" s="500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498"/>
      <c r="AT23" s="499"/>
      <c r="AU23" s="499"/>
      <c r="AV23" s="499"/>
      <c r="AW23" s="499"/>
      <c r="AX23" s="499"/>
      <c r="AY23" s="589"/>
      <c r="AZ23" s="585"/>
      <c r="BA23" s="585"/>
      <c r="BB23" s="585"/>
      <c r="BC23" s="585"/>
      <c r="BD23" s="586"/>
      <c r="BE23" s="499"/>
      <c r="BF23" s="499"/>
      <c r="BG23" s="499"/>
      <c r="BH23" s="499"/>
      <c r="BI23" s="499"/>
      <c r="BJ23" s="500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2"/>
      <c r="CC23" s="352"/>
      <c r="CD23" s="352"/>
      <c r="CE23" s="352"/>
      <c r="CF23" s="352"/>
      <c r="CG23" s="352"/>
      <c r="CH23" s="352"/>
      <c r="CI23" s="498"/>
      <c r="CJ23" s="499"/>
      <c r="CK23" s="499"/>
      <c r="CL23" s="499"/>
      <c r="CM23" s="499"/>
      <c r="CN23" s="499"/>
      <c r="CO23" s="589"/>
      <c r="CP23" s="585"/>
      <c r="CQ23" s="585"/>
      <c r="CR23" s="585"/>
      <c r="CS23" s="585"/>
      <c r="CT23" s="586"/>
      <c r="CU23" s="61"/>
      <c r="CV23" s="430"/>
      <c r="CW23" s="344"/>
      <c r="CX23" s="344"/>
      <c r="CY23" s="344"/>
      <c r="CZ23" s="344"/>
      <c r="DA23" s="344"/>
      <c r="DB23" s="344"/>
      <c r="DC23" s="344"/>
      <c r="DD23" s="344"/>
      <c r="DE23" s="344"/>
      <c r="DF23" s="344"/>
      <c r="DG23" s="344"/>
      <c r="DH23" s="344"/>
      <c r="DI23" s="344"/>
      <c r="DJ23" s="344"/>
      <c r="DK23" s="344"/>
      <c r="DL23" s="344"/>
      <c r="DM23" s="344"/>
      <c r="DN23" s="344"/>
      <c r="DO23" s="344"/>
      <c r="DP23" s="344"/>
      <c r="DQ23" s="344"/>
      <c r="DR23" s="344"/>
      <c r="DS23" s="344"/>
      <c r="DT23" s="344"/>
      <c r="DU23" s="375"/>
      <c r="DV23" s="376"/>
      <c r="DW23" s="376"/>
      <c r="DX23" s="376"/>
      <c r="DY23" s="377"/>
      <c r="DZ23" s="344"/>
      <c r="EA23" s="344"/>
      <c r="EB23" s="344"/>
      <c r="EC23" s="344"/>
      <c r="ED23" s="344"/>
      <c r="EE23" s="344"/>
      <c r="EF23" s="344"/>
      <c r="EG23" s="344"/>
      <c r="EH23" s="344"/>
      <c r="EI23" s="344"/>
      <c r="EJ23" s="347"/>
      <c r="EK23" s="83"/>
      <c r="EL23" s="294"/>
      <c r="EM23" s="295"/>
      <c r="EN23" s="295"/>
      <c r="EO23" s="295"/>
      <c r="EP23" s="295"/>
      <c r="EQ23" s="295"/>
      <c r="ER23" s="295"/>
      <c r="ES23" s="29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295"/>
      <c r="FE23" s="29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295"/>
      <c r="FQ23" s="295"/>
      <c r="FR23" s="295"/>
      <c r="FS23" s="295"/>
      <c r="FT23" s="295"/>
      <c r="FU23" s="295"/>
      <c r="FV23" s="295"/>
      <c r="FW23" s="295"/>
      <c r="FX23" s="295"/>
      <c r="FY23" s="295"/>
      <c r="FZ23" s="295"/>
      <c r="GA23" s="295"/>
      <c r="GB23" s="295"/>
      <c r="GC23" s="296"/>
      <c r="GD23" s="4"/>
      <c r="GE23" s="4"/>
      <c r="GF23" s="4"/>
      <c r="GG23" s="4"/>
      <c r="GH23" s="4"/>
      <c r="GM23" s="746"/>
      <c r="GN23" s="747"/>
    </row>
    <row r="24" spans="2:190" ht="14.25" customHeight="1" thickBot="1">
      <c r="B24" s="592"/>
      <c r="C24" s="592"/>
      <c r="D24" s="344"/>
      <c r="E24" s="344"/>
      <c r="F24" s="344"/>
      <c r="G24" s="344"/>
      <c r="H24" s="344"/>
      <c r="I24" s="344"/>
      <c r="J24" s="344"/>
      <c r="K24" s="344"/>
      <c r="L24" s="344"/>
      <c r="M24" s="345"/>
      <c r="N24" s="594"/>
      <c r="O24" s="502"/>
      <c r="P24" s="502"/>
      <c r="Q24" s="502"/>
      <c r="R24" s="502"/>
      <c r="S24" s="502"/>
      <c r="T24" s="503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7"/>
      <c r="AL24" s="517"/>
      <c r="AM24" s="517"/>
      <c r="AN24" s="517"/>
      <c r="AO24" s="517"/>
      <c r="AP24" s="517"/>
      <c r="AQ24" s="517"/>
      <c r="AR24" s="517"/>
      <c r="AS24" s="501"/>
      <c r="AT24" s="502"/>
      <c r="AU24" s="502"/>
      <c r="AV24" s="502"/>
      <c r="AW24" s="502"/>
      <c r="AX24" s="502"/>
      <c r="AY24" s="589"/>
      <c r="AZ24" s="585"/>
      <c r="BA24" s="585"/>
      <c r="BB24" s="585"/>
      <c r="BC24" s="585"/>
      <c r="BD24" s="586"/>
      <c r="BE24" s="502"/>
      <c r="BF24" s="502"/>
      <c r="BG24" s="502"/>
      <c r="BH24" s="502"/>
      <c r="BI24" s="502"/>
      <c r="BJ24" s="503"/>
      <c r="BK24" s="517"/>
      <c r="BL24" s="517"/>
      <c r="BM24" s="517"/>
      <c r="BN24" s="517"/>
      <c r="BO24" s="517"/>
      <c r="BP24" s="517"/>
      <c r="BQ24" s="517"/>
      <c r="BR24" s="517"/>
      <c r="BS24" s="517"/>
      <c r="BT24" s="517"/>
      <c r="BU24" s="517"/>
      <c r="BV24" s="517"/>
      <c r="BW24" s="517"/>
      <c r="BX24" s="517"/>
      <c r="BY24" s="517"/>
      <c r="BZ24" s="517"/>
      <c r="CA24" s="517"/>
      <c r="CB24" s="517"/>
      <c r="CC24" s="517"/>
      <c r="CD24" s="517"/>
      <c r="CE24" s="517"/>
      <c r="CF24" s="517"/>
      <c r="CG24" s="517"/>
      <c r="CH24" s="517"/>
      <c r="CI24" s="501"/>
      <c r="CJ24" s="502"/>
      <c r="CK24" s="502"/>
      <c r="CL24" s="502"/>
      <c r="CM24" s="502"/>
      <c r="CN24" s="502"/>
      <c r="CO24" s="589"/>
      <c r="CP24" s="585"/>
      <c r="CQ24" s="585"/>
      <c r="CR24" s="585"/>
      <c r="CS24" s="585"/>
      <c r="CT24" s="586"/>
      <c r="CU24" s="61"/>
      <c r="CV24" s="367"/>
      <c r="CW24" s="368"/>
      <c r="CX24" s="368"/>
      <c r="CY24" s="368"/>
      <c r="CZ24" s="368"/>
      <c r="DA24" s="349"/>
      <c r="DB24" s="349"/>
      <c r="DC24" s="349"/>
      <c r="DD24" s="349"/>
      <c r="DE24" s="349"/>
      <c r="DF24" s="349"/>
      <c r="DG24" s="349"/>
      <c r="DH24" s="349"/>
      <c r="DI24" s="349"/>
      <c r="DJ24" s="349"/>
      <c r="DK24" s="262"/>
      <c r="DL24" s="262"/>
      <c r="DM24" s="262"/>
      <c r="DN24" s="262"/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309" t="s">
        <v>61</v>
      </c>
      <c r="EA24" s="309"/>
      <c r="EB24" s="309"/>
      <c r="EC24" s="309"/>
      <c r="ED24" s="309"/>
      <c r="EE24" s="309"/>
      <c r="EF24" s="309"/>
      <c r="EG24" s="309"/>
      <c r="EH24" s="309"/>
      <c r="EI24" s="309"/>
      <c r="EJ24" s="310"/>
      <c r="EK24" s="83"/>
      <c r="EL24" s="294"/>
      <c r="EM24" s="295"/>
      <c r="EN24" s="295"/>
      <c r="EO24" s="295"/>
      <c r="EP24" s="295"/>
      <c r="EQ24" s="295"/>
      <c r="ER24" s="295"/>
      <c r="ES24" s="295"/>
      <c r="ET24" s="295"/>
      <c r="EU24" s="295"/>
      <c r="EV24" s="295"/>
      <c r="EW24" s="295"/>
      <c r="EX24" s="295"/>
      <c r="EY24" s="295"/>
      <c r="EZ24" s="295"/>
      <c r="FA24" s="295"/>
      <c r="FB24" s="295"/>
      <c r="FC24" s="295"/>
      <c r="FD24" s="295"/>
      <c r="FE24" s="295"/>
      <c r="FF24" s="295"/>
      <c r="FG24" s="295"/>
      <c r="FH24" s="295"/>
      <c r="FI24" s="295"/>
      <c r="FJ24" s="295"/>
      <c r="FK24" s="295"/>
      <c r="FL24" s="295"/>
      <c r="FM24" s="295"/>
      <c r="FN24" s="295"/>
      <c r="FO24" s="295"/>
      <c r="FP24" s="295"/>
      <c r="FQ24" s="295"/>
      <c r="FR24" s="295"/>
      <c r="FS24" s="295"/>
      <c r="FT24" s="295"/>
      <c r="FU24" s="295"/>
      <c r="FV24" s="295"/>
      <c r="FW24" s="295"/>
      <c r="FX24" s="295"/>
      <c r="FY24" s="295"/>
      <c r="FZ24" s="295"/>
      <c r="GA24" s="295"/>
      <c r="GB24" s="295"/>
      <c r="GC24" s="296"/>
      <c r="GD24" s="4"/>
      <c r="GE24" s="4"/>
      <c r="GF24" s="4"/>
      <c r="GG24" s="4"/>
      <c r="GH24" s="4"/>
    </row>
    <row r="25" spans="2:190" ht="14.25" customHeight="1">
      <c r="B25" s="592"/>
      <c r="C25" s="592"/>
      <c r="D25" s="537" t="s">
        <v>107</v>
      </c>
      <c r="E25" s="344"/>
      <c r="F25" s="344"/>
      <c r="G25" s="344"/>
      <c r="H25" s="344"/>
      <c r="I25" s="344"/>
      <c r="J25" s="344"/>
      <c r="K25" s="344"/>
      <c r="L25" s="344"/>
      <c r="M25" s="345"/>
      <c r="N25" s="594"/>
      <c r="O25" s="587"/>
      <c r="P25" s="371"/>
      <c r="Q25" s="371"/>
      <c r="R25" s="371"/>
      <c r="S25" s="371"/>
      <c r="T25" s="371"/>
      <c r="U25" s="355"/>
      <c r="V25" s="355"/>
      <c r="W25" s="355"/>
      <c r="X25" s="355"/>
      <c r="Y25" s="355"/>
      <c r="Z25" s="355"/>
      <c r="AA25" s="371"/>
      <c r="AB25" s="371"/>
      <c r="AC25" s="371"/>
      <c r="AD25" s="371"/>
      <c r="AE25" s="371"/>
      <c r="AF25" s="371"/>
      <c r="AG25" s="355"/>
      <c r="AH25" s="355"/>
      <c r="AI25" s="355"/>
      <c r="AJ25" s="355"/>
      <c r="AK25" s="355"/>
      <c r="AL25" s="355"/>
      <c r="AM25" s="371"/>
      <c r="AN25" s="371"/>
      <c r="AO25" s="371"/>
      <c r="AP25" s="371"/>
      <c r="AQ25" s="371"/>
      <c r="AR25" s="371"/>
      <c r="AS25" s="355"/>
      <c r="AT25" s="355"/>
      <c r="AU25" s="355"/>
      <c r="AV25" s="355"/>
      <c r="AW25" s="355"/>
      <c r="AX25" s="591"/>
      <c r="AY25" s="589"/>
      <c r="AZ25" s="585"/>
      <c r="BA25" s="585"/>
      <c r="BB25" s="585"/>
      <c r="BC25" s="585"/>
      <c r="BD25" s="586"/>
      <c r="BE25" s="587"/>
      <c r="BF25" s="371"/>
      <c r="BG25" s="371"/>
      <c r="BH25" s="371"/>
      <c r="BI25" s="371"/>
      <c r="BJ25" s="371"/>
      <c r="BK25" s="355"/>
      <c r="BL25" s="355"/>
      <c r="BM25" s="355"/>
      <c r="BN25" s="355"/>
      <c r="BO25" s="355"/>
      <c r="BP25" s="355"/>
      <c r="BQ25" s="371"/>
      <c r="BR25" s="371"/>
      <c r="BS25" s="371"/>
      <c r="BT25" s="371"/>
      <c r="BU25" s="371"/>
      <c r="BV25" s="371"/>
      <c r="BW25" s="355"/>
      <c r="BX25" s="355"/>
      <c r="BY25" s="355"/>
      <c r="BZ25" s="355"/>
      <c r="CA25" s="355"/>
      <c r="CB25" s="355"/>
      <c r="CC25" s="371"/>
      <c r="CD25" s="371"/>
      <c r="CE25" s="371"/>
      <c r="CF25" s="371"/>
      <c r="CG25" s="371"/>
      <c r="CH25" s="371"/>
      <c r="CI25" s="355"/>
      <c r="CJ25" s="355"/>
      <c r="CK25" s="355"/>
      <c r="CL25" s="355"/>
      <c r="CM25" s="355"/>
      <c r="CN25" s="591"/>
      <c r="CO25" s="589"/>
      <c r="CP25" s="585"/>
      <c r="CQ25" s="585"/>
      <c r="CR25" s="585"/>
      <c r="CS25" s="585"/>
      <c r="CT25" s="586"/>
      <c r="CU25" s="61"/>
      <c r="CV25" s="367"/>
      <c r="CW25" s="368"/>
      <c r="CX25" s="368"/>
      <c r="CY25" s="368"/>
      <c r="CZ25" s="368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309"/>
      <c r="EA25" s="309"/>
      <c r="EB25" s="309"/>
      <c r="EC25" s="309"/>
      <c r="ED25" s="309"/>
      <c r="EE25" s="309"/>
      <c r="EF25" s="309"/>
      <c r="EG25" s="309"/>
      <c r="EH25" s="309"/>
      <c r="EI25" s="309"/>
      <c r="EJ25" s="310"/>
      <c r="EK25" s="83"/>
      <c r="EL25" s="294"/>
      <c r="EM25" s="295"/>
      <c r="EN25" s="295"/>
      <c r="EO25" s="295"/>
      <c r="EP25" s="295"/>
      <c r="EQ25" s="295"/>
      <c r="ER25" s="295"/>
      <c r="ES25" s="295"/>
      <c r="ET25" s="295"/>
      <c r="EU25" s="295"/>
      <c r="EV25" s="295"/>
      <c r="EW25" s="295"/>
      <c r="EX25" s="295"/>
      <c r="EY25" s="295"/>
      <c r="EZ25" s="295"/>
      <c r="FA25" s="295"/>
      <c r="FB25" s="295"/>
      <c r="FC25" s="295"/>
      <c r="FD25" s="295"/>
      <c r="FE25" s="295"/>
      <c r="FF25" s="295"/>
      <c r="FG25" s="295"/>
      <c r="FH25" s="295"/>
      <c r="FI25" s="295"/>
      <c r="FJ25" s="295"/>
      <c r="FK25" s="295"/>
      <c r="FL25" s="295"/>
      <c r="FM25" s="295"/>
      <c r="FN25" s="295"/>
      <c r="FO25" s="295"/>
      <c r="FP25" s="295"/>
      <c r="FQ25" s="295"/>
      <c r="FR25" s="295"/>
      <c r="FS25" s="295"/>
      <c r="FT25" s="295"/>
      <c r="FU25" s="295"/>
      <c r="FV25" s="295"/>
      <c r="FW25" s="295"/>
      <c r="FX25" s="295"/>
      <c r="FY25" s="295"/>
      <c r="FZ25" s="295"/>
      <c r="GA25" s="295"/>
      <c r="GB25" s="295"/>
      <c r="GC25" s="296"/>
      <c r="GD25" s="4"/>
      <c r="GE25" s="4"/>
      <c r="GF25" s="4"/>
      <c r="GG25" s="4"/>
      <c r="GH25" s="4"/>
    </row>
    <row r="26" spans="2:190" ht="14.25" customHeight="1">
      <c r="B26" s="592"/>
      <c r="C26" s="592"/>
      <c r="D26" s="344"/>
      <c r="E26" s="344"/>
      <c r="F26" s="344"/>
      <c r="G26" s="344"/>
      <c r="H26" s="344"/>
      <c r="I26" s="344"/>
      <c r="J26" s="344"/>
      <c r="K26" s="344"/>
      <c r="L26" s="344"/>
      <c r="M26" s="345"/>
      <c r="N26" s="594"/>
      <c r="O26" s="464"/>
      <c r="P26" s="344"/>
      <c r="Q26" s="344"/>
      <c r="R26" s="344"/>
      <c r="S26" s="344"/>
      <c r="T26" s="344"/>
      <c r="U26" s="349"/>
      <c r="V26" s="349"/>
      <c r="W26" s="349"/>
      <c r="X26" s="349"/>
      <c r="Y26" s="349"/>
      <c r="Z26" s="349"/>
      <c r="AA26" s="344"/>
      <c r="AB26" s="344"/>
      <c r="AC26" s="344"/>
      <c r="AD26" s="344"/>
      <c r="AE26" s="344"/>
      <c r="AF26" s="344"/>
      <c r="AG26" s="349"/>
      <c r="AH26" s="349"/>
      <c r="AI26" s="349"/>
      <c r="AJ26" s="349"/>
      <c r="AK26" s="349"/>
      <c r="AL26" s="349"/>
      <c r="AM26" s="344"/>
      <c r="AN26" s="344"/>
      <c r="AO26" s="344"/>
      <c r="AP26" s="344"/>
      <c r="AQ26" s="344"/>
      <c r="AR26" s="344"/>
      <c r="AS26" s="349"/>
      <c r="AT26" s="349"/>
      <c r="AU26" s="349"/>
      <c r="AV26" s="349"/>
      <c r="AW26" s="349"/>
      <c r="AX26" s="449"/>
      <c r="AY26" s="589"/>
      <c r="AZ26" s="585"/>
      <c r="BA26" s="585"/>
      <c r="BB26" s="585"/>
      <c r="BC26" s="585"/>
      <c r="BD26" s="586"/>
      <c r="BE26" s="464"/>
      <c r="BF26" s="344"/>
      <c r="BG26" s="344"/>
      <c r="BH26" s="344"/>
      <c r="BI26" s="344"/>
      <c r="BJ26" s="344"/>
      <c r="BK26" s="349"/>
      <c r="BL26" s="349"/>
      <c r="BM26" s="349"/>
      <c r="BN26" s="349"/>
      <c r="BO26" s="349"/>
      <c r="BP26" s="349"/>
      <c r="BQ26" s="344"/>
      <c r="BR26" s="344"/>
      <c r="BS26" s="344"/>
      <c r="BT26" s="344"/>
      <c r="BU26" s="344"/>
      <c r="BV26" s="344"/>
      <c r="BW26" s="349"/>
      <c r="BX26" s="349"/>
      <c r="BY26" s="349"/>
      <c r="BZ26" s="349"/>
      <c r="CA26" s="349"/>
      <c r="CB26" s="349"/>
      <c r="CC26" s="344"/>
      <c r="CD26" s="344"/>
      <c r="CE26" s="344"/>
      <c r="CF26" s="344"/>
      <c r="CG26" s="344"/>
      <c r="CH26" s="344"/>
      <c r="CI26" s="349"/>
      <c r="CJ26" s="349"/>
      <c r="CK26" s="349"/>
      <c r="CL26" s="349"/>
      <c r="CM26" s="349"/>
      <c r="CN26" s="449"/>
      <c r="CO26" s="589"/>
      <c r="CP26" s="585"/>
      <c r="CQ26" s="585"/>
      <c r="CR26" s="585"/>
      <c r="CS26" s="585"/>
      <c r="CT26" s="586"/>
      <c r="CU26" s="61"/>
      <c r="CV26" s="367"/>
      <c r="CW26" s="368"/>
      <c r="CX26" s="368"/>
      <c r="CY26" s="368"/>
      <c r="CZ26" s="368"/>
      <c r="DA26" s="349"/>
      <c r="DB26" s="349"/>
      <c r="DC26" s="349"/>
      <c r="DD26" s="349"/>
      <c r="DE26" s="349"/>
      <c r="DF26" s="349"/>
      <c r="DG26" s="349"/>
      <c r="DH26" s="349"/>
      <c r="DI26" s="349"/>
      <c r="DJ26" s="349"/>
      <c r="DK26" s="262"/>
      <c r="DL26" s="262"/>
      <c r="DM26" s="262"/>
      <c r="DN26" s="262"/>
      <c r="DO26" s="262"/>
      <c r="DP26" s="262"/>
      <c r="DQ26" s="262"/>
      <c r="DR26" s="262"/>
      <c r="DS26" s="262"/>
      <c r="DT26" s="262"/>
      <c r="DU26" s="262"/>
      <c r="DV26" s="262"/>
      <c r="DW26" s="262"/>
      <c r="DX26" s="262"/>
      <c r="DY26" s="262"/>
      <c r="DZ26" s="309" t="s">
        <v>61</v>
      </c>
      <c r="EA26" s="309"/>
      <c r="EB26" s="309"/>
      <c r="EC26" s="309"/>
      <c r="ED26" s="309"/>
      <c r="EE26" s="309"/>
      <c r="EF26" s="309"/>
      <c r="EG26" s="309"/>
      <c r="EH26" s="309"/>
      <c r="EI26" s="309"/>
      <c r="EJ26" s="310"/>
      <c r="EK26" s="83"/>
      <c r="EL26" s="294"/>
      <c r="EM26" s="295"/>
      <c r="EN26" s="295"/>
      <c r="EO26" s="295"/>
      <c r="EP26" s="295"/>
      <c r="EQ26" s="295"/>
      <c r="ER26" s="295"/>
      <c r="ES26" s="295"/>
      <c r="ET26" s="295"/>
      <c r="EU26" s="295"/>
      <c r="EV26" s="295"/>
      <c r="EW26" s="295"/>
      <c r="EX26" s="295"/>
      <c r="EY26" s="295"/>
      <c r="EZ26" s="295"/>
      <c r="FA26" s="295"/>
      <c r="FB26" s="295"/>
      <c r="FC26" s="295"/>
      <c r="FD26" s="295"/>
      <c r="FE26" s="295"/>
      <c r="FF26" s="295"/>
      <c r="FG26" s="295"/>
      <c r="FH26" s="295"/>
      <c r="FI26" s="295"/>
      <c r="FJ26" s="295"/>
      <c r="FK26" s="295"/>
      <c r="FL26" s="295"/>
      <c r="FM26" s="295"/>
      <c r="FN26" s="295"/>
      <c r="FO26" s="295"/>
      <c r="FP26" s="295"/>
      <c r="FQ26" s="295"/>
      <c r="FR26" s="295"/>
      <c r="FS26" s="295"/>
      <c r="FT26" s="295"/>
      <c r="FU26" s="295"/>
      <c r="FV26" s="295"/>
      <c r="FW26" s="295"/>
      <c r="FX26" s="295"/>
      <c r="FY26" s="295"/>
      <c r="FZ26" s="295"/>
      <c r="GA26" s="295"/>
      <c r="GB26" s="295"/>
      <c r="GC26" s="296"/>
      <c r="GD26" s="4"/>
      <c r="GE26" s="4"/>
      <c r="GF26" s="4"/>
      <c r="GG26" s="4"/>
      <c r="GH26" s="4"/>
    </row>
    <row r="27" spans="2:190" ht="14.25" customHeight="1" thickBot="1">
      <c r="B27" s="592"/>
      <c r="C27" s="592"/>
      <c r="D27" s="344"/>
      <c r="E27" s="344"/>
      <c r="F27" s="344"/>
      <c r="G27" s="344"/>
      <c r="H27" s="344"/>
      <c r="I27" s="344"/>
      <c r="J27" s="344"/>
      <c r="K27" s="344"/>
      <c r="L27" s="344"/>
      <c r="M27" s="345"/>
      <c r="N27" s="594"/>
      <c r="O27" s="464"/>
      <c r="P27" s="344"/>
      <c r="Q27" s="344"/>
      <c r="R27" s="344"/>
      <c r="S27" s="344"/>
      <c r="T27" s="344"/>
      <c r="U27" s="349"/>
      <c r="V27" s="349"/>
      <c r="W27" s="349"/>
      <c r="X27" s="349"/>
      <c r="Y27" s="349"/>
      <c r="Z27" s="349"/>
      <c r="AA27" s="344"/>
      <c r="AB27" s="344"/>
      <c r="AC27" s="344"/>
      <c r="AD27" s="344"/>
      <c r="AE27" s="344"/>
      <c r="AF27" s="344"/>
      <c r="AG27" s="349"/>
      <c r="AH27" s="349"/>
      <c r="AI27" s="349"/>
      <c r="AJ27" s="349"/>
      <c r="AK27" s="349"/>
      <c r="AL27" s="349"/>
      <c r="AM27" s="344"/>
      <c r="AN27" s="344"/>
      <c r="AO27" s="344"/>
      <c r="AP27" s="344"/>
      <c r="AQ27" s="344"/>
      <c r="AR27" s="344"/>
      <c r="AS27" s="349"/>
      <c r="AT27" s="349"/>
      <c r="AU27" s="349"/>
      <c r="AV27" s="349"/>
      <c r="AW27" s="349"/>
      <c r="AX27" s="449"/>
      <c r="AY27" s="589"/>
      <c r="AZ27" s="585"/>
      <c r="BA27" s="585"/>
      <c r="BB27" s="585"/>
      <c r="BC27" s="585"/>
      <c r="BD27" s="586"/>
      <c r="BE27" s="464"/>
      <c r="BF27" s="344"/>
      <c r="BG27" s="344"/>
      <c r="BH27" s="344"/>
      <c r="BI27" s="344"/>
      <c r="BJ27" s="344"/>
      <c r="BK27" s="349"/>
      <c r="BL27" s="349"/>
      <c r="BM27" s="349"/>
      <c r="BN27" s="349"/>
      <c r="BO27" s="349"/>
      <c r="BP27" s="349"/>
      <c r="BQ27" s="344"/>
      <c r="BR27" s="344"/>
      <c r="BS27" s="344"/>
      <c r="BT27" s="344"/>
      <c r="BU27" s="344"/>
      <c r="BV27" s="344"/>
      <c r="BW27" s="349"/>
      <c r="BX27" s="349"/>
      <c r="BY27" s="349"/>
      <c r="BZ27" s="349"/>
      <c r="CA27" s="349"/>
      <c r="CB27" s="349"/>
      <c r="CC27" s="344"/>
      <c r="CD27" s="344"/>
      <c r="CE27" s="344"/>
      <c r="CF27" s="344"/>
      <c r="CG27" s="344"/>
      <c r="CH27" s="344"/>
      <c r="CI27" s="349"/>
      <c r="CJ27" s="349"/>
      <c r="CK27" s="349"/>
      <c r="CL27" s="349"/>
      <c r="CM27" s="349"/>
      <c r="CN27" s="449"/>
      <c r="CO27" s="589"/>
      <c r="CP27" s="585"/>
      <c r="CQ27" s="585"/>
      <c r="CR27" s="585"/>
      <c r="CS27" s="585"/>
      <c r="CT27" s="586"/>
      <c r="CU27" s="61"/>
      <c r="CV27" s="367"/>
      <c r="CW27" s="368"/>
      <c r="CX27" s="368"/>
      <c r="CY27" s="368"/>
      <c r="CZ27" s="368"/>
      <c r="DA27" s="349"/>
      <c r="DB27" s="349"/>
      <c r="DC27" s="349"/>
      <c r="DD27" s="349"/>
      <c r="DE27" s="349"/>
      <c r="DF27" s="349"/>
      <c r="DG27" s="349"/>
      <c r="DH27" s="349"/>
      <c r="DI27" s="349"/>
      <c r="DJ27" s="349"/>
      <c r="DK27" s="262"/>
      <c r="DL27" s="262"/>
      <c r="DM27" s="262"/>
      <c r="DN27" s="262"/>
      <c r="DO27" s="262"/>
      <c r="DP27" s="262"/>
      <c r="DQ27" s="262"/>
      <c r="DR27" s="262"/>
      <c r="DS27" s="262"/>
      <c r="DT27" s="262"/>
      <c r="DU27" s="262"/>
      <c r="DV27" s="262"/>
      <c r="DW27" s="262"/>
      <c r="DX27" s="262"/>
      <c r="DY27" s="262"/>
      <c r="DZ27" s="309"/>
      <c r="EA27" s="309"/>
      <c r="EB27" s="309"/>
      <c r="EC27" s="309"/>
      <c r="ED27" s="309"/>
      <c r="EE27" s="309"/>
      <c r="EF27" s="309"/>
      <c r="EG27" s="309"/>
      <c r="EH27" s="309"/>
      <c r="EI27" s="309"/>
      <c r="EJ27" s="310"/>
      <c r="EK27" s="83"/>
      <c r="EL27" s="294"/>
      <c r="EM27" s="295"/>
      <c r="EN27" s="295"/>
      <c r="EO27" s="295"/>
      <c r="EP27" s="295"/>
      <c r="EQ27" s="295"/>
      <c r="ER27" s="295"/>
      <c r="ES27" s="29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295"/>
      <c r="FE27" s="295"/>
      <c r="FF27" s="295"/>
      <c r="FG27" s="295"/>
      <c r="FH27" s="295"/>
      <c r="FI27" s="295"/>
      <c r="FJ27" s="295"/>
      <c r="FK27" s="295"/>
      <c r="FL27" s="295"/>
      <c r="FM27" s="295"/>
      <c r="FN27" s="295"/>
      <c r="FO27" s="295"/>
      <c r="FP27" s="295"/>
      <c r="FQ27" s="295"/>
      <c r="FR27" s="295"/>
      <c r="FS27" s="295"/>
      <c r="FT27" s="295"/>
      <c r="FU27" s="295"/>
      <c r="FV27" s="295"/>
      <c r="FW27" s="295"/>
      <c r="FX27" s="295"/>
      <c r="FY27" s="295"/>
      <c r="FZ27" s="295"/>
      <c r="GA27" s="295"/>
      <c r="GB27" s="295"/>
      <c r="GC27" s="296"/>
      <c r="GD27" s="4"/>
      <c r="GE27" s="4"/>
      <c r="GF27" s="4"/>
      <c r="GG27" s="4"/>
      <c r="GH27" s="4"/>
    </row>
    <row r="28" spans="2:202" ht="14.25" customHeight="1">
      <c r="B28" s="592"/>
      <c r="C28" s="592"/>
      <c r="D28" s="536" t="s">
        <v>110</v>
      </c>
      <c r="E28" s="265"/>
      <c r="F28" s="265"/>
      <c r="G28" s="265"/>
      <c r="H28" s="537" t="s">
        <v>108</v>
      </c>
      <c r="I28" s="344"/>
      <c r="J28" s="344"/>
      <c r="K28" s="344"/>
      <c r="L28" s="344"/>
      <c r="M28" s="345"/>
      <c r="N28" s="594"/>
      <c r="O28" s="464"/>
      <c r="P28" s="344"/>
      <c r="Q28" s="344"/>
      <c r="R28" s="344"/>
      <c r="S28" s="344"/>
      <c r="T28" s="344"/>
      <c r="U28" s="349"/>
      <c r="V28" s="349"/>
      <c r="W28" s="349"/>
      <c r="X28" s="349"/>
      <c r="Y28" s="349"/>
      <c r="Z28" s="349"/>
      <c r="AA28" s="344"/>
      <c r="AB28" s="344"/>
      <c r="AC28" s="344"/>
      <c r="AD28" s="344"/>
      <c r="AE28" s="344"/>
      <c r="AF28" s="344"/>
      <c r="AG28" s="349"/>
      <c r="AH28" s="349"/>
      <c r="AI28" s="349"/>
      <c r="AJ28" s="349"/>
      <c r="AK28" s="349"/>
      <c r="AL28" s="349"/>
      <c r="AM28" s="344"/>
      <c r="AN28" s="344"/>
      <c r="AO28" s="344"/>
      <c r="AP28" s="344"/>
      <c r="AQ28" s="344"/>
      <c r="AR28" s="344"/>
      <c r="AS28" s="349"/>
      <c r="AT28" s="349"/>
      <c r="AU28" s="349"/>
      <c r="AV28" s="349"/>
      <c r="AW28" s="349"/>
      <c r="AX28" s="449"/>
      <c r="AY28" s="589"/>
      <c r="AZ28" s="585"/>
      <c r="BA28" s="585"/>
      <c r="BB28" s="585"/>
      <c r="BC28" s="585"/>
      <c r="BD28" s="586"/>
      <c r="BE28" s="464"/>
      <c r="BF28" s="344"/>
      <c r="BG28" s="344"/>
      <c r="BH28" s="344"/>
      <c r="BI28" s="344"/>
      <c r="BJ28" s="344"/>
      <c r="BK28" s="349"/>
      <c r="BL28" s="349"/>
      <c r="BM28" s="349"/>
      <c r="BN28" s="349"/>
      <c r="BO28" s="349"/>
      <c r="BP28" s="349"/>
      <c r="BQ28" s="344"/>
      <c r="BR28" s="344"/>
      <c r="BS28" s="344"/>
      <c r="BT28" s="344"/>
      <c r="BU28" s="344"/>
      <c r="BV28" s="344"/>
      <c r="BW28" s="349"/>
      <c r="BX28" s="349"/>
      <c r="BY28" s="349"/>
      <c r="BZ28" s="349"/>
      <c r="CA28" s="349"/>
      <c r="CB28" s="349"/>
      <c r="CC28" s="344"/>
      <c r="CD28" s="344"/>
      <c r="CE28" s="344"/>
      <c r="CF28" s="344"/>
      <c r="CG28" s="344"/>
      <c r="CH28" s="344"/>
      <c r="CI28" s="349"/>
      <c r="CJ28" s="349"/>
      <c r="CK28" s="349"/>
      <c r="CL28" s="349"/>
      <c r="CM28" s="349"/>
      <c r="CN28" s="449"/>
      <c r="CO28" s="589"/>
      <c r="CP28" s="585"/>
      <c r="CQ28" s="585"/>
      <c r="CR28" s="585"/>
      <c r="CS28" s="585"/>
      <c r="CT28" s="586"/>
      <c r="CU28" s="61"/>
      <c r="CV28" s="367"/>
      <c r="CW28" s="368"/>
      <c r="CX28" s="368"/>
      <c r="CY28" s="368"/>
      <c r="CZ28" s="368"/>
      <c r="DA28" s="349"/>
      <c r="DB28" s="349"/>
      <c r="DC28" s="349"/>
      <c r="DD28" s="349"/>
      <c r="DE28" s="349"/>
      <c r="DF28" s="349"/>
      <c r="DG28" s="349"/>
      <c r="DH28" s="349"/>
      <c r="DI28" s="349"/>
      <c r="DJ28" s="349"/>
      <c r="DK28" s="262"/>
      <c r="DL28" s="262"/>
      <c r="DM28" s="262"/>
      <c r="DN28" s="262"/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309" t="s">
        <v>61</v>
      </c>
      <c r="EA28" s="309"/>
      <c r="EB28" s="309"/>
      <c r="EC28" s="309"/>
      <c r="ED28" s="309"/>
      <c r="EE28" s="309"/>
      <c r="EF28" s="309"/>
      <c r="EG28" s="309"/>
      <c r="EH28" s="309"/>
      <c r="EI28" s="309"/>
      <c r="EJ28" s="310"/>
      <c r="EK28" s="83"/>
      <c r="EL28" s="294"/>
      <c r="EM28" s="295"/>
      <c r="EN28" s="295"/>
      <c r="EO28" s="295"/>
      <c r="EP28" s="295"/>
      <c r="EQ28" s="295"/>
      <c r="ER28" s="295"/>
      <c r="ES28" s="295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295"/>
      <c r="FE28" s="295"/>
      <c r="FF28" s="295"/>
      <c r="FG28" s="295"/>
      <c r="FH28" s="295"/>
      <c r="FI28" s="295"/>
      <c r="FJ28" s="295"/>
      <c r="FK28" s="295"/>
      <c r="FL28" s="295"/>
      <c r="FM28" s="295"/>
      <c r="FN28" s="295"/>
      <c r="FO28" s="295"/>
      <c r="FP28" s="295"/>
      <c r="FQ28" s="295"/>
      <c r="FR28" s="295"/>
      <c r="FS28" s="295"/>
      <c r="FT28" s="295"/>
      <c r="FU28" s="295"/>
      <c r="FV28" s="295"/>
      <c r="FW28" s="295"/>
      <c r="FX28" s="295"/>
      <c r="FY28" s="295"/>
      <c r="FZ28" s="295"/>
      <c r="GA28" s="295"/>
      <c r="GB28" s="295"/>
      <c r="GC28" s="296"/>
      <c r="GD28" s="4"/>
      <c r="GE28" s="4"/>
      <c r="GF28" s="4"/>
      <c r="GG28" s="4"/>
      <c r="GH28" s="4"/>
      <c r="GN28" s="644" t="str">
        <f>IF(INDEX('試合順'!C3:AA101,$GM$20,6)=0,"",INDEX('試合順'!C3:AA101,$GM$20,6))</f>
        <v>金ヶ崎</v>
      </c>
      <c r="GO28" s="645"/>
      <c r="GP28" s="646"/>
      <c r="GQ28" s="72"/>
      <c r="GR28" s="644" t="str">
        <f>IF(INDEX('試合順'!C3:AA101,$GM$20,7)=0,"",INDEX('試合順'!C3:AA101,$GM$20,7))</f>
        <v>花巻</v>
      </c>
      <c r="GS28" s="645"/>
      <c r="GT28" s="646"/>
    </row>
    <row r="29" spans="2:202" ht="14.25" customHeight="1">
      <c r="B29" s="592"/>
      <c r="C29" s="592"/>
      <c r="D29" s="265"/>
      <c r="E29" s="265"/>
      <c r="F29" s="265"/>
      <c r="G29" s="265"/>
      <c r="H29" s="344"/>
      <c r="I29" s="344"/>
      <c r="J29" s="344"/>
      <c r="K29" s="344"/>
      <c r="L29" s="344"/>
      <c r="M29" s="345"/>
      <c r="N29" s="594"/>
      <c r="O29" s="464"/>
      <c r="P29" s="344"/>
      <c r="Q29" s="344"/>
      <c r="R29" s="344"/>
      <c r="S29" s="344"/>
      <c r="T29" s="344"/>
      <c r="U29" s="349"/>
      <c r="V29" s="349"/>
      <c r="W29" s="349"/>
      <c r="X29" s="349"/>
      <c r="Y29" s="349"/>
      <c r="Z29" s="349"/>
      <c r="AA29" s="344"/>
      <c r="AB29" s="344"/>
      <c r="AC29" s="344"/>
      <c r="AD29" s="344"/>
      <c r="AE29" s="344"/>
      <c r="AF29" s="344"/>
      <c r="AG29" s="349"/>
      <c r="AH29" s="349"/>
      <c r="AI29" s="349"/>
      <c r="AJ29" s="349"/>
      <c r="AK29" s="349"/>
      <c r="AL29" s="349"/>
      <c r="AM29" s="344"/>
      <c r="AN29" s="344"/>
      <c r="AO29" s="344"/>
      <c r="AP29" s="344"/>
      <c r="AQ29" s="344"/>
      <c r="AR29" s="344"/>
      <c r="AS29" s="349"/>
      <c r="AT29" s="349"/>
      <c r="AU29" s="349"/>
      <c r="AV29" s="349"/>
      <c r="AW29" s="349"/>
      <c r="AX29" s="449"/>
      <c r="AY29" s="589"/>
      <c r="AZ29" s="585"/>
      <c r="BA29" s="585"/>
      <c r="BB29" s="585"/>
      <c r="BC29" s="585"/>
      <c r="BD29" s="586"/>
      <c r="BE29" s="464"/>
      <c r="BF29" s="344"/>
      <c r="BG29" s="344"/>
      <c r="BH29" s="344"/>
      <c r="BI29" s="344"/>
      <c r="BJ29" s="344"/>
      <c r="BK29" s="349"/>
      <c r="BL29" s="349"/>
      <c r="BM29" s="349"/>
      <c r="BN29" s="349"/>
      <c r="BO29" s="349"/>
      <c r="BP29" s="349"/>
      <c r="BQ29" s="344"/>
      <c r="BR29" s="344"/>
      <c r="BS29" s="344"/>
      <c r="BT29" s="344"/>
      <c r="BU29" s="344"/>
      <c r="BV29" s="344"/>
      <c r="BW29" s="349"/>
      <c r="BX29" s="349"/>
      <c r="BY29" s="349"/>
      <c r="BZ29" s="349"/>
      <c r="CA29" s="349"/>
      <c r="CB29" s="349"/>
      <c r="CC29" s="344"/>
      <c r="CD29" s="344"/>
      <c r="CE29" s="344"/>
      <c r="CF29" s="344"/>
      <c r="CG29" s="344"/>
      <c r="CH29" s="344"/>
      <c r="CI29" s="349"/>
      <c r="CJ29" s="349"/>
      <c r="CK29" s="349"/>
      <c r="CL29" s="349"/>
      <c r="CM29" s="349"/>
      <c r="CN29" s="449"/>
      <c r="CO29" s="589"/>
      <c r="CP29" s="585"/>
      <c r="CQ29" s="585"/>
      <c r="CR29" s="585"/>
      <c r="CS29" s="585"/>
      <c r="CT29" s="586"/>
      <c r="CU29" s="61"/>
      <c r="CV29" s="367"/>
      <c r="CW29" s="368"/>
      <c r="CX29" s="368"/>
      <c r="CY29" s="368"/>
      <c r="CZ29" s="368"/>
      <c r="DA29" s="349"/>
      <c r="DB29" s="349"/>
      <c r="DC29" s="349"/>
      <c r="DD29" s="349"/>
      <c r="DE29" s="349"/>
      <c r="DF29" s="349"/>
      <c r="DG29" s="349"/>
      <c r="DH29" s="349"/>
      <c r="DI29" s="349"/>
      <c r="DJ29" s="349"/>
      <c r="DK29" s="262"/>
      <c r="DL29" s="262"/>
      <c r="DM29" s="262"/>
      <c r="DN29" s="262"/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309"/>
      <c r="EA29" s="309"/>
      <c r="EB29" s="309"/>
      <c r="EC29" s="309"/>
      <c r="ED29" s="309"/>
      <c r="EE29" s="309"/>
      <c r="EF29" s="309"/>
      <c r="EG29" s="309"/>
      <c r="EH29" s="309"/>
      <c r="EI29" s="309"/>
      <c r="EJ29" s="310"/>
      <c r="EK29" s="83"/>
      <c r="EL29" s="294"/>
      <c r="EM29" s="295"/>
      <c r="EN29" s="295"/>
      <c r="EO29" s="295"/>
      <c r="EP29" s="295"/>
      <c r="EQ29" s="295"/>
      <c r="ER29" s="295"/>
      <c r="ES29" s="295"/>
      <c r="ET29" s="295"/>
      <c r="EU29" s="295"/>
      <c r="EV29" s="295"/>
      <c r="EW29" s="295"/>
      <c r="EX29" s="295"/>
      <c r="EY29" s="295"/>
      <c r="EZ29" s="295"/>
      <c r="FA29" s="295"/>
      <c r="FB29" s="295"/>
      <c r="FC29" s="295"/>
      <c r="FD29" s="295"/>
      <c r="FE29" s="295"/>
      <c r="FF29" s="295"/>
      <c r="FG29" s="295"/>
      <c r="FH29" s="295"/>
      <c r="FI29" s="295"/>
      <c r="FJ29" s="295"/>
      <c r="FK29" s="295"/>
      <c r="FL29" s="295"/>
      <c r="FM29" s="295"/>
      <c r="FN29" s="295"/>
      <c r="FO29" s="295"/>
      <c r="FP29" s="295"/>
      <c r="FQ29" s="295"/>
      <c r="FR29" s="295"/>
      <c r="FS29" s="295"/>
      <c r="FT29" s="295"/>
      <c r="FU29" s="295"/>
      <c r="FV29" s="295"/>
      <c r="FW29" s="295"/>
      <c r="FX29" s="295"/>
      <c r="FY29" s="295"/>
      <c r="FZ29" s="295"/>
      <c r="GA29" s="295"/>
      <c r="GB29" s="295"/>
      <c r="GC29" s="296"/>
      <c r="GD29" s="4"/>
      <c r="GE29" s="4"/>
      <c r="GF29" s="4"/>
      <c r="GG29" s="4"/>
      <c r="GH29" s="4"/>
      <c r="GN29" s="647"/>
      <c r="GO29" s="648"/>
      <c r="GP29" s="649"/>
      <c r="GQ29" s="72"/>
      <c r="GR29" s="647"/>
      <c r="GS29" s="648"/>
      <c r="GT29" s="649"/>
    </row>
    <row r="30" spans="2:202" ht="14.25" customHeight="1" thickBot="1">
      <c r="B30" s="592"/>
      <c r="C30" s="592"/>
      <c r="D30" s="265"/>
      <c r="E30" s="265"/>
      <c r="F30" s="265"/>
      <c r="G30" s="265"/>
      <c r="H30" s="344"/>
      <c r="I30" s="344"/>
      <c r="J30" s="344"/>
      <c r="K30" s="344"/>
      <c r="L30" s="344"/>
      <c r="M30" s="345"/>
      <c r="N30" s="594"/>
      <c r="O30" s="464"/>
      <c r="P30" s="344"/>
      <c r="Q30" s="344"/>
      <c r="R30" s="344"/>
      <c r="S30" s="344"/>
      <c r="T30" s="344"/>
      <c r="U30" s="349"/>
      <c r="V30" s="349"/>
      <c r="W30" s="349"/>
      <c r="X30" s="349"/>
      <c r="Y30" s="349"/>
      <c r="Z30" s="349"/>
      <c r="AA30" s="344"/>
      <c r="AB30" s="344"/>
      <c r="AC30" s="344"/>
      <c r="AD30" s="344"/>
      <c r="AE30" s="344"/>
      <c r="AF30" s="344"/>
      <c r="AG30" s="349"/>
      <c r="AH30" s="349"/>
      <c r="AI30" s="349"/>
      <c r="AJ30" s="349"/>
      <c r="AK30" s="349"/>
      <c r="AL30" s="349"/>
      <c r="AM30" s="344"/>
      <c r="AN30" s="344"/>
      <c r="AO30" s="344"/>
      <c r="AP30" s="344"/>
      <c r="AQ30" s="344"/>
      <c r="AR30" s="344"/>
      <c r="AS30" s="349"/>
      <c r="AT30" s="349"/>
      <c r="AU30" s="349"/>
      <c r="AV30" s="349"/>
      <c r="AW30" s="349"/>
      <c r="AX30" s="449"/>
      <c r="AY30" s="589"/>
      <c r="AZ30" s="585"/>
      <c r="BA30" s="585"/>
      <c r="BB30" s="585"/>
      <c r="BC30" s="585"/>
      <c r="BD30" s="586"/>
      <c r="BE30" s="464"/>
      <c r="BF30" s="344"/>
      <c r="BG30" s="344"/>
      <c r="BH30" s="344"/>
      <c r="BI30" s="344"/>
      <c r="BJ30" s="344"/>
      <c r="BK30" s="349"/>
      <c r="BL30" s="349"/>
      <c r="BM30" s="349"/>
      <c r="BN30" s="349"/>
      <c r="BO30" s="349"/>
      <c r="BP30" s="349"/>
      <c r="BQ30" s="344"/>
      <c r="BR30" s="344"/>
      <c r="BS30" s="344"/>
      <c r="BT30" s="344"/>
      <c r="BU30" s="344"/>
      <c r="BV30" s="344"/>
      <c r="BW30" s="349"/>
      <c r="BX30" s="349"/>
      <c r="BY30" s="349"/>
      <c r="BZ30" s="349"/>
      <c r="CA30" s="349"/>
      <c r="CB30" s="349"/>
      <c r="CC30" s="344"/>
      <c r="CD30" s="344"/>
      <c r="CE30" s="344"/>
      <c r="CF30" s="344"/>
      <c r="CG30" s="344"/>
      <c r="CH30" s="344"/>
      <c r="CI30" s="349"/>
      <c r="CJ30" s="349"/>
      <c r="CK30" s="349"/>
      <c r="CL30" s="349"/>
      <c r="CM30" s="349"/>
      <c r="CN30" s="449"/>
      <c r="CO30" s="589"/>
      <c r="CP30" s="585"/>
      <c r="CQ30" s="585"/>
      <c r="CR30" s="585"/>
      <c r="CS30" s="585"/>
      <c r="CT30" s="586"/>
      <c r="CU30" s="61"/>
      <c r="CV30" s="367"/>
      <c r="CW30" s="368"/>
      <c r="CX30" s="368"/>
      <c r="CY30" s="368"/>
      <c r="CZ30" s="368"/>
      <c r="DA30" s="349"/>
      <c r="DB30" s="349"/>
      <c r="DC30" s="349"/>
      <c r="DD30" s="349"/>
      <c r="DE30" s="349"/>
      <c r="DF30" s="349"/>
      <c r="DG30" s="349"/>
      <c r="DH30" s="349"/>
      <c r="DI30" s="349"/>
      <c r="DJ30" s="349"/>
      <c r="DK30" s="262"/>
      <c r="DL30" s="262"/>
      <c r="DM30" s="262"/>
      <c r="DN30" s="262"/>
      <c r="DO30" s="262"/>
      <c r="DP30" s="262"/>
      <c r="DQ30" s="262"/>
      <c r="DR30" s="262"/>
      <c r="DS30" s="262"/>
      <c r="DT30" s="262"/>
      <c r="DU30" s="262"/>
      <c r="DV30" s="262"/>
      <c r="DW30" s="262"/>
      <c r="DX30" s="262"/>
      <c r="DY30" s="262"/>
      <c r="DZ30" s="309" t="s">
        <v>61</v>
      </c>
      <c r="EA30" s="309"/>
      <c r="EB30" s="309"/>
      <c r="EC30" s="309"/>
      <c r="ED30" s="309"/>
      <c r="EE30" s="309"/>
      <c r="EF30" s="309"/>
      <c r="EG30" s="309"/>
      <c r="EH30" s="309"/>
      <c r="EI30" s="309"/>
      <c r="EJ30" s="310"/>
      <c r="EK30" s="83"/>
      <c r="EL30" s="294"/>
      <c r="EM30" s="295"/>
      <c r="EN30" s="295"/>
      <c r="EO30" s="295"/>
      <c r="EP30" s="295"/>
      <c r="EQ30" s="295"/>
      <c r="ER30" s="295"/>
      <c r="ES30" s="295"/>
      <c r="ET30" s="295"/>
      <c r="EU30" s="295"/>
      <c r="EV30" s="295"/>
      <c r="EW30" s="295"/>
      <c r="EX30" s="295"/>
      <c r="EY30" s="295"/>
      <c r="EZ30" s="295"/>
      <c r="FA30" s="295"/>
      <c r="FB30" s="295"/>
      <c r="FC30" s="295"/>
      <c r="FD30" s="295"/>
      <c r="FE30" s="295"/>
      <c r="FF30" s="295"/>
      <c r="FG30" s="295"/>
      <c r="FH30" s="295"/>
      <c r="FI30" s="295"/>
      <c r="FJ30" s="295"/>
      <c r="FK30" s="295"/>
      <c r="FL30" s="295"/>
      <c r="FM30" s="295"/>
      <c r="FN30" s="295"/>
      <c r="FO30" s="295"/>
      <c r="FP30" s="295"/>
      <c r="FQ30" s="295"/>
      <c r="FR30" s="295"/>
      <c r="FS30" s="295"/>
      <c r="FT30" s="295"/>
      <c r="FU30" s="295"/>
      <c r="FV30" s="295"/>
      <c r="FW30" s="295"/>
      <c r="FX30" s="295"/>
      <c r="FY30" s="295"/>
      <c r="FZ30" s="295"/>
      <c r="GA30" s="295"/>
      <c r="GB30" s="295"/>
      <c r="GC30" s="296"/>
      <c r="GN30" s="650"/>
      <c r="GO30" s="651"/>
      <c r="GP30" s="652"/>
      <c r="GQ30" s="72"/>
      <c r="GR30" s="650"/>
      <c r="GS30" s="651"/>
      <c r="GT30" s="652"/>
    </row>
    <row r="31" spans="2:202" ht="14.25" customHeight="1">
      <c r="B31" s="592"/>
      <c r="C31" s="592"/>
      <c r="D31" s="265"/>
      <c r="E31" s="265"/>
      <c r="F31" s="265"/>
      <c r="G31" s="265"/>
      <c r="H31" s="428" t="s">
        <v>109</v>
      </c>
      <c r="I31" s="262"/>
      <c r="J31" s="262"/>
      <c r="K31" s="262"/>
      <c r="L31" s="262"/>
      <c r="M31" s="452"/>
      <c r="N31" s="594"/>
      <c r="O31" s="454" t="s">
        <v>1</v>
      </c>
      <c r="P31" s="451"/>
      <c r="Q31" s="451"/>
      <c r="R31" s="451"/>
      <c r="S31" s="451"/>
      <c r="T31" s="451"/>
      <c r="U31" s="451" t="s">
        <v>1</v>
      </c>
      <c r="V31" s="451"/>
      <c r="W31" s="451"/>
      <c r="X31" s="451"/>
      <c r="Y31" s="451"/>
      <c r="Z31" s="451"/>
      <c r="AA31" s="451" t="s">
        <v>1</v>
      </c>
      <c r="AB31" s="451"/>
      <c r="AC31" s="451"/>
      <c r="AD31" s="451"/>
      <c r="AE31" s="451"/>
      <c r="AF31" s="451"/>
      <c r="AG31" s="451" t="s">
        <v>1</v>
      </c>
      <c r="AH31" s="451"/>
      <c r="AI31" s="451"/>
      <c r="AJ31" s="451"/>
      <c r="AK31" s="451"/>
      <c r="AL31" s="451"/>
      <c r="AM31" s="451" t="s">
        <v>1</v>
      </c>
      <c r="AN31" s="451"/>
      <c r="AO31" s="451"/>
      <c r="AP31" s="451"/>
      <c r="AQ31" s="451"/>
      <c r="AR31" s="451"/>
      <c r="AS31" s="451" t="s">
        <v>1</v>
      </c>
      <c r="AT31" s="451"/>
      <c r="AU31" s="451"/>
      <c r="AV31" s="451"/>
      <c r="AW31" s="451"/>
      <c r="AX31" s="453"/>
      <c r="AY31" s="589"/>
      <c r="AZ31" s="585"/>
      <c r="BA31" s="585"/>
      <c r="BB31" s="585"/>
      <c r="BC31" s="585"/>
      <c r="BD31" s="586"/>
      <c r="BE31" s="454" t="s">
        <v>1</v>
      </c>
      <c r="BF31" s="451"/>
      <c r="BG31" s="451"/>
      <c r="BH31" s="451"/>
      <c r="BI31" s="451"/>
      <c r="BJ31" s="451"/>
      <c r="BK31" s="451" t="s">
        <v>1</v>
      </c>
      <c r="BL31" s="451"/>
      <c r="BM31" s="451"/>
      <c r="BN31" s="451"/>
      <c r="BO31" s="451"/>
      <c r="BP31" s="451"/>
      <c r="BQ31" s="451" t="s">
        <v>1</v>
      </c>
      <c r="BR31" s="451"/>
      <c r="BS31" s="451"/>
      <c r="BT31" s="451"/>
      <c r="BU31" s="451"/>
      <c r="BV31" s="451"/>
      <c r="BW31" s="451" t="s">
        <v>1</v>
      </c>
      <c r="BX31" s="451"/>
      <c r="BY31" s="451"/>
      <c r="BZ31" s="451"/>
      <c r="CA31" s="451"/>
      <c r="CB31" s="451"/>
      <c r="CC31" s="451" t="s">
        <v>1</v>
      </c>
      <c r="CD31" s="451"/>
      <c r="CE31" s="451"/>
      <c r="CF31" s="451"/>
      <c r="CG31" s="451"/>
      <c r="CH31" s="451"/>
      <c r="CI31" s="451" t="s">
        <v>1</v>
      </c>
      <c r="CJ31" s="451"/>
      <c r="CK31" s="451"/>
      <c r="CL31" s="451"/>
      <c r="CM31" s="451"/>
      <c r="CN31" s="453"/>
      <c r="CO31" s="589"/>
      <c r="CP31" s="585"/>
      <c r="CQ31" s="585"/>
      <c r="CR31" s="585"/>
      <c r="CS31" s="585"/>
      <c r="CT31" s="586"/>
      <c r="CU31" s="61"/>
      <c r="CV31" s="367"/>
      <c r="CW31" s="368"/>
      <c r="CX31" s="368"/>
      <c r="CY31" s="368"/>
      <c r="CZ31" s="368"/>
      <c r="DA31" s="349"/>
      <c r="DB31" s="349"/>
      <c r="DC31" s="349"/>
      <c r="DD31" s="349"/>
      <c r="DE31" s="349"/>
      <c r="DF31" s="349"/>
      <c r="DG31" s="349"/>
      <c r="DH31" s="349"/>
      <c r="DI31" s="349"/>
      <c r="DJ31" s="349"/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309"/>
      <c r="EA31" s="309"/>
      <c r="EB31" s="309"/>
      <c r="EC31" s="309"/>
      <c r="ED31" s="309"/>
      <c r="EE31" s="309"/>
      <c r="EF31" s="309"/>
      <c r="EG31" s="309"/>
      <c r="EH31" s="309"/>
      <c r="EI31" s="309"/>
      <c r="EJ31" s="310"/>
      <c r="EK31" s="83"/>
      <c r="EL31" s="294"/>
      <c r="EM31" s="295"/>
      <c r="EN31" s="295"/>
      <c r="EO31" s="295"/>
      <c r="EP31" s="295"/>
      <c r="EQ31" s="295"/>
      <c r="ER31" s="295"/>
      <c r="ES31" s="295"/>
      <c r="ET31" s="295"/>
      <c r="EU31" s="295"/>
      <c r="EV31" s="295"/>
      <c r="EW31" s="295"/>
      <c r="EX31" s="295"/>
      <c r="EY31" s="295"/>
      <c r="EZ31" s="295"/>
      <c r="FA31" s="295"/>
      <c r="FB31" s="295"/>
      <c r="FC31" s="295"/>
      <c r="FD31" s="295"/>
      <c r="FE31" s="295"/>
      <c r="FF31" s="295"/>
      <c r="FG31" s="295"/>
      <c r="FH31" s="295"/>
      <c r="FI31" s="295"/>
      <c r="FJ31" s="295"/>
      <c r="FK31" s="295"/>
      <c r="FL31" s="295"/>
      <c r="FM31" s="295"/>
      <c r="FN31" s="295"/>
      <c r="FO31" s="295"/>
      <c r="FP31" s="295"/>
      <c r="FQ31" s="295"/>
      <c r="FR31" s="295"/>
      <c r="FS31" s="295"/>
      <c r="FT31" s="295"/>
      <c r="FU31" s="295"/>
      <c r="FV31" s="295"/>
      <c r="FW31" s="295"/>
      <c r="FX31" s="295"/>
      <c r="FY31" s="295"/>
      <c r="FZ31" s="295"/>
      <c r="GA31" s="295"/>
      <c r="GB31" s="295"/>
      <c r="GC31" s="296"/>
      <c r="GD31" s="87"/>
      <c r="GE31" s="87"/>
      <c r="GF31" s="4"/>
      <c r="GG31" s="4"/>
      <c r="GH31" s="4"/>
      <c r="GN31" s="653">
        <f>IF(CF13="","",VLOOKUP(CF13,メンバー!C20:D60,2,0))</f>
        <v>1</v>
      </c>
      <c r="GO31" s="654"/>
      <c r="GP31" s="655"/>
      <c r="GQ31" s="62"/>
      <c r="GR31" s="662">
        <f>IF(DI13="","",VLOOKUP(DI13,メンバー!C20:D60,2,0))</f>
        <v>2</v>
      </c>
      <c r="GS31" s="663"/>
      <c r="GT31" s="664"/>
    </row>
    <row r="32" spans="2:202" ht="14.25" customHeight="1">
      <c r="B32" s="592"/>
      <c r="C32" s="592"/>
      <c r="D32" s="265"/>
      <c r="E32" s="265"/>
      <c r="F32" s="265"/>
      <c r="G32" s="265"/>
      <c r="H32" s="262"/>
      <c r="I32" s="262"/>
      <c r="J32" s="262"/>
      <c r="K32" s="262"/>
      <c r="L32" s="262"/>
      <c r="M32" s="452"/>
      <c r="N32" s="594"/>
      <c r="O32" s="454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1"/>
      <c r="AU32" s="451"/>
      <c r="AV32" s="451"/>
      <c r="AW32" s="451"/>
      <c r="AX32" s="453"/>
      <c r="AY32" s="589"/>
      <c r="AZ32" s="585"/>
      <c r="BA32" s="585"/>
      <c r="BB32" s="585"/>
      <c r="BC32" s="585"/>
      <c r="BD32" s="586"/>
      <c r="BE32" s="454"/>
      <c r="BF32" s="451"/>
      <c r="BG32" s="451"/>
      <c r="BH32" s="451"/>
      <c r="BI32" s="451"/>
      <c r="BJ32" s="451"/>
      <c r="BK32" s="451"/>
      <c r="BL32" s="451"/>
      <c r="BM32" s="451"/>
      <c r="BN32" s="451"/>
      <c r="BO32" s="451"/>
      <c r="BP32" s="451"/>
      <c r="BQ32" s="451"/>
      <c r="BR32" s="451"/>
      <c r="BS32" s="451"/>
      <c r="BT32" s="451"/>
      <c r="BU32" s="451"/>
      <c r="BV32" s="451"/>
      <c r="BW32" s="451"/>
      <c r="BX32" s="451"/>
      <c r="BY32" s="451"/>
      <c r="BZ32" s="451"/>
      <c r="CA32" s="451"/>
      <c r="CB32" s="451"/>
      <c r="CC32" s="451"/>
      <c r="CD32" s="451"/>
      <c r="CE32" s="451"/>
      <c r="CF32" s="451"/>
      <c r="CG32" s="451"/>
      <c r="CH32" s="451"/>
      <c r="CI32" s="451"/>
      <c r="CJ32" s="451"/>
      <c r="CK32" s="451"/>
      <c r="CL32" s="451"/>
      <c r="CM32" s="451"/>
      <c r="CN32" s="453"/>
      <c r="CO32" s="589"/>
      <c r="CP32" s="585"/>
      <c r="CQ32" s="585"/>
      <c r="CR32" s="585"/>
      <c r="CS32" s="585"/>
      <c r="CT32" s="586"/>
      <c r="CU32" s="61"/>
      <c r="CV32" s="367"/>
      <c r="CW32" s="368"/>
      <c r="CX32" s="368"/>
      <c r="CY32" s="368"/>
      <c r="CZ32" s="368"/>
      <c r="DA32" s="349"/>
      <c r="DB32" s="349"/>
      <c r="DC32" s="349"/>
      <c r="DD32" s="349"/>
      <c r="DE32" s="349"/>
      <c r="DF32" s="349"/>
      <c r="DG32" s="349"/>
      <c r="DH32" s="349"/>
      <c r="DI32" s="349"/>
      <c r="DJ32" s="349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309" t="s">
        <v>61</v>
      </c>
      <c r="EA32" s="309"/>
      <c r="EB32" s="309"/>
      <c r="EC32" s="309"/>
      <c r="ED32" s="309"/>
      <c r="EE32" s="309"/>
      <c r="EF32" s="309"/>
      <c r="EG32" s="309"/>
      <c r="EH32" s="309"/>
      <c r="EI32" s="309"/>
      <c r="EJ32" s="310"/>
      <c r="EK32" s="83"/>
      <c r="EL32" s="294"/>
      <c r="EM32" s="295"/>
      <c r="EN32" s="295"/>
      <c r="EO32" s="295"/>
      <c r="EP32" s="295"/>
      <c r="EQ32" s="295"/>
      <c r="ER32" s="295"/>
      <c r="ES32" s="295"/>
      <c r="ET32" s="295"/>
      <c r="EU32" s="295"/>
      <c r="EV32" s="295"/>
      <c r="EW32" s="295"/>
      <c r="EX32" s="295"/>
      <c r="EY32" s="295"/>
      <c r="EZ32" s="295"/>
      <c r="FA32" s="295"/>
      <c r="FB32" s="295"/>
      <c r="FC32" s="295"/>
      <c r="FD32" s="295"/>
      <c r="FE32" s="295"/>
      <c r="FF32" s="295"/>
      <c r="FG32" s="295"/>
      <c r="FH32" s="295"/>
      <c r="FI32" s="295"/>
      <c r="FJ32" s="295"/>
      <c r="FK32" s="295"/>
      <c r="FL32" s="295"/>
      <c r="FM32" s="295"/>
      <c r="FN32" s="295"/>
      <c r="FO32" s="295"/>
      <c r="FP32" s="295"/>
      <c r="FQ32" s="295"/>
      <c r="FR32" s="295"/>
      <c r="FS32" s="295"/>
      <c r="FT32" s="295"/>
      <c r="FU32" s="295"/>
      <c r="FV32" s="295"/>
      <c r="FW32" s="295"/>
      <c r="FX32" s="295"/>
      <c r="FY32" s="295"/>
      <c r="FZ32" s="295"/>
      <c r="GA32" s="295"/>
      <c r="GB32" s="295"/>
      <c r="GC32" s="296"/>
      <c r="GD32" s="87"/>
      <c r="GE32" s="87"/>
      <c r="GF32" s="4"/>
      <c r="GG32" s="4"/>
      <c r="GH32" s="4"/>
      <c r="GN32" s="656"/>
      <c r="GO32" s="657"/>
      <c r="GP32" s="658"/>
      <c r="GQ32" s="62"/>
      <c r="GR32" s="665"/>
      <c r="GS32" s="666"/>
      <c r="GT32" s="667"/>
    </row>
    <row r="33" spans="2:202" ht="14.25" customHeight="1">
      <c r="B33" s="592"/>
      <c r="C33" s="592"/>
      <c r="D33" s="265"/>
      <c r="E33" s="265"/>
      <c r="F33" s="265"/>
      <c r="G33" s="265"/>
      <c r="H33" s="262"/>
      <c r="I33" s="262"/>
      <c r="J33" s="262"/>
      <c r="K33" s="262"/>
      <c r="L33" s="262"/>
      <c r="M33" s="452"/>
      <c r="N33" s="594"/>
      <c r="O33" s="454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3"/>
      <c r="AY33" s="589"/>
      <c r="AZ33" s="585"/>
      <c r="BA33" s="585"/>
      <c r="BB33" s="585"/>
      <c r="BC33" s="585"/>
      <c r="BD33" s="586"/>
      <c r="BE33" s="454"/>
      <c r="BF33" s="451"/>
      <c r="BG33" s="451"/>
      <c r="BH33" s="451"/>
      <c r="BI33" s="451"/>
      <c r="BJ33" s="451"/>
      <c r="BK33" s="451"/>
      <c r="BL33" s="451"/>
      <c r="BM33" s="451"/>
      <c r="BN33" s="451"/>
      <c r="BO33" s="451"/>
      <c r="BP33" s="451"/>
      <c r="BQ33" s="451"/>
      <c r="BR33" s="451"/>
      <c r="BS33" s="451"/>
      <c r="BT33" s="451"/>
      <c r="BU33" s="451"/>
      <c r="BV33" s="451"/>
      <c r="BW33" s="451"/>
      <c r="BX33" s="451"/>
      <c r="BY33" s="451"/>
      <c r="BZ33" s="451"/>
      <c r="CA33" s="451"/>
      <c r="CB33" s="451"/>
      <c r="CC33" s="451"/>
      <c r="CD33" s="451"/>
      <c r="CE33" s="451"/>
      <c r="CF33" s="451"/>
      <c r="CG33" s="451"/>
      <c r="CH33" s="451"/>
      <c r="CI33" s="451"/>
      <c r="CJ33" s="451"/>
      <c r="CK33" s="451"/>
      <c r="CL33" s="451"/>
      <c r="CM33" s="451"/>
      <c r="CN33" s="453"/>
      <c r="CO33" s="589"/>
      <c r="CP33" s="585"/>
      <c r="CQ33" s="585"/>
      <c r="CR33" s="585"/>
      <c r="CS33" s="585"/>
      <c r="CT33" s="586"/>
      <c r="CU33" s="61"/>
      <c r="CV33" s="367"/>
      <c r="CW33" s="368"/>
      <c r="CX33" s="368"/>
      <c r="CY33" s="368"/>
      <c r="CZ33" s="368"/>
      <c r="DA33" s="349"/>
      <c r="DB33" s="349"/>
      <c r="DC33" s="349"/>
      <c r="DD33" s="349"/>
      <c r="DE33" s="349"/>
      <c r="DF33" s="349"/>
      <c r="DG33" s="349"/>
      <c r="DH33" s="349"/>
      <c r="DI33" s="349"/>
      <c r="DJ33" s="349"/>
      <c r="DK33" s="262"/>
      <c r="DL33" s="262"/>
      <c r="DM33" s="262"/>
      <c r="DN33" s="262"/>
      <c r="DO33" s="262"/>
      <c r="DP33" s="262"/>
      <c r="DQ33" s="262"/>
      <c r="DR33" s="262"/>
      <c r="DS33" s="262"/>
      <c r="DT33" s="262"/>
      <c r="DU33" s="262"/>
      <c r="DV33" s="262"/>
      <c r="DW33" s="262"/>
      <c r="DX33" s="262"/>
      <c r="DY33" s="262"/>
      <c r="DZ33" s="309"/>
      <c r="EA33" s="309"/>
      <c r="EB33" s="309"/>
      <c r="EC33" s="309"/>
      <c r="ED33" s="309"/>
      <c r="EE33" s="309"/>
      <c r="EF33" s="309"/>
      <c r="EG33" s="309"/>
      <c r="EH33" s="309"/>
      <c r="EI33" s="309"/>
      <c r="EJ33" s="310"/>
      <c r="EK33" s="83"/>
      <c r="EL33" s="294"/>
      <c r="EM33" s="295"/>
      <c r="EN33" s="295"/>
      <c r="EO33" s="295"/>
      <c r="EP33" s="295"/>
      <c r="EQ33" s="295"/>
      <c r="ER33" s="295"/>
      <c r="ES33" s="295"/>
      <c r="ET33" s="295"/>
      <c r="EU33" s="295"/>
      <c r="EV33" s="295"/>
      <c r="EW33" s="295"/>
      <c r="EX33" s="295"/>
      <c r="EY33" s="295"/>
      <c r="EZ33" s="295"/>
      <c r="FA33" s="295"/>
      <c r="FB33" s="295"/>
      <c r="FC33" s="295"/>
      <c r="FD33" s="295"/>
      <c r="FE33" s="295"/>
      <c r="FF33" s="295"/>
      <c r="FG33" s="295"/>
      <c r="FH33" s="295"/>
      <c r="FI33" s="295"/>
      <c r="FJ33" s="295"/>
      <c r="FK33" s="295"/>
      <c r="FL33" s="295"/>
      <c r="FM33" s="295"/>
      <c r="FN33" s="295"/>
      <c r="FO33" s="295"/>
      <c r="FP33" s="295"/>
      <c r="FQ33" s="295"/>
      <c r="FR33" s="295"/>
      <c r="FS33" s="295"/>
      <c r="FT33" s="295"/>
      <c r="FU33" s="295"/>
      <c r="FV33" s="295"/>
      <c r="FW33" s="295"/>
      <c r="FX33" s="295"/>
      <c r="FY33" s="295"/>
      <c r="FZ33" s="295"/>
      <c r="GA33" s="295"/>
      <c r="GB33" s="295"/>
      <c r="GC33" s="296"/>
      <c r="GD33" s="87"/>
      <c r="GE33" s="87"/>
      <c r="GF33" s="4"/>
      <c r="GG33" s="4"/>
      <c r="GH33" s="4"/>
      <c r="GN33" s="656"/>
      <c r="GO33" s="657"/>
      <c r="GP33" s="658"/>
      <c r="GQ33" s="62"/>
      <c r="GR33" s="665"/>
      <c r="GS33" s="666"/>
      <c r="GT33" s="667"/>
    </row>
    <row r="34" spans="2:202" ht="14.25" customHeight="1" thickBot="1">
      <c r="B34" s="592"/>
      <c r="C34" s="592"/>
      <c r="D34" s="265"/>
      <c r="E34" s="265"/>
      <c r="F34" s="265"/>
      <c r="G34" s="265"/>
      <c r="H34" s="262"/>
      <c r="I34" s="262"/>
      <c r="J34" s="262"/>
      <c r="K34" s="262"/>
      <c r="L34" s="262"/>
      <c r="M34" s="452"/>
      <c r="N34" s="594"/>
      <c r="O34" s="454" t="s">
        <v>1</v>
      </c>
      <c r="P34" s="451"/>
      <c r="Q34" s="451"/>
      <c r="R34" s="451"/>
      <c r="S34" s="451"/>
      <c r="T34" s="451"/>
      <c r="U34" s="451" t="s">
        <v>1</v>
      </c>
      <c r="V34" s="451"/>
      <c r="W34" s="451"/>
      <c r="X34" s="451"/>
      <c r="Y34" s="451"/>
      <c r="Z34" s="451"/>
      <c r="AA34" s="451" t="s">
        <v>1</v>
      </c>
      <c r="AB34" s="451"/>
      <c r="AC34" s="451"/>
      <c r="AD34" s="451"/>
      <c r="AE34" s="451"/>
      <c r="AF34" s="451"/>
      <c r="AG34" s="451" t="s">
        <v>1</v>
      </c>
      <c r="AH34" s="451"/>
      <c r="AI34" s="451"/>
      <c r="AJ34" s="451"/>
      <c r="AK34" s="451"/>
      <c r="AL34" s="451"/>
      <c r="AM34" s="451" t="s">
        <v>1</v>
      </c>
      <c r="AN34" s="451"/>
      <c r="AO34" s="451"/>
      <c r="AP34" s="451"/>
      <c r="AQ34" s="451"/>
      <c r="AR34" s="451"/>
      <c r="AS34" s="451" t="s">
        <v>1</v>
      </c>
      <c r="AT34" s="451"/>
      <c r="AU34" s="451"/>
      <c r="AV34" s="451"/>
      <c r="AW34" s="451"/>
      <c r="AX34" s="453"/>
      <c r="AY34" s="589"/>
      <c r="AZ34" s="585"/>
      <c r="BA34" s="585"/>
      <c r="BB34" s="585"/>
      <c r="BC34" s="585"/>
      <c r="BD34" s="586"/>
      <c r="BE34" s="454" t="s">
        <v>1</v>
      </c>
      <c r="BF34" s="451"/>
      <c r="BG34" s="451"/>
      <c r="BH34" s="451"/>
      <c r="BI34" s="451"/>
      <c r="BJ34" s="451"/>
      <c r="BK34" s="451" t="s">
        <v>1</v>
      </c>
      <c r="BL34" s="451"/>
      <c r="BM34" s="451"/>
      <c r="BN34" s="451"/>
      <c r="BO34" s="451"/>
      <c r="BP34" s="451"/>
      <c r="BQ34" s="451" t="s">
        <v>1</v>
      </c>
      <c r="BR34" s="451"/>
      <c r="BS34" s="451"/>
      <c r="BT34" s="451"/>
      <c r="BU34" s="451"/>
      <c r="BV34" s="451"/>
      <c r="BW34" s="451" t="s">
        <v>1</v>
      </c>
      <c r="BX34" s="451"/>
      <c r="BY34" s="451"/>
      <c r="BZ34" s="451"/>
      <c r="CA34" s="451"/>
      <c r="CB34" s="451"/>
      <c r="CC34" s="451" t="s">
        <v>1</v>
      </c>
      <c r="CD34" s="451"/>
      <c r="CE34" s="451"/>
      <c r="CF34" s="451"/>
      <c r="CG34" s="451"/>
      <c r="CH34" s="451"/>
      <c r="CI34" s="451" t="s">
        <v>1</v>
      </c>
      <c r="CJ34" s="451"/>
      <c r="CK34" s="451"/>
      <c r="CL34" s="451"/>
      <c r="CM34" s="451"/>
      <c r="CN34" s="453"/>
      <c r="CO34" s="589"/>
      <c r="CP34" s="585"/>
      <c r="CQ34" s="585"/>
      <c r="CR34" s="585"/>
      <c r="CS34" s="585"/>
      <c r="CT34" s="586"/>
      <c r="CU34" s="61"/>
      <c r="CV34" s="367"/>
      <c r="CW34" s="368"/>
      <c r="CX34" s="368"/>
      <c r="CY34" s="368"/>
      <c r="CZ34" s="368"/>
      <c r="DA34" s="349"/>
      <c r="DB34" s="349"/>
      <c r="DC34" s="349"/>
      <c r="DD34" s="349"/>
      <c r="DE34" s="349"/>
      <c r="DF34" s="349"/>
      <c r="DG34" s="349"/>
      <c r="DH34" s="349"/>
      <c r="DI34" s="349"/>
      <c r="DJ34" s="349"/>
      <c r="DK34" s="262"/>
      <c r="DL34" s="262"/>
      <c r="DM34" s="262"/>
      <c r="DN34" s="262"/>
      <c r="DO34" s="262"/>
      <c r="DP34" s="262"/>
      <c r="DQ34" s="262"/>
      <c r="DR34" s="262"/>
      <c r="DS34" s="262"/>
      <c r="DT34" s="262"/>
      <c r="DU34" s="262"/>
      <c r="DV34" s="262"/>
      <c r="DW34" s="262"/>
      <c r="DX34" s="262"/>
      <c r="DY34" s="262"/>
      <c r="DZ34" s="309" t="s">
        <v>61</v>
      </c>
      <c r="EA34" s="309"/>
      <c r="EB34" s="309"/>
      <c r="EC34" s="309"/>
      <c r="ED34" s="309"/>
      <c r="EE34" s="309"/>
      <c r="EF34" s="309"/>
      <c r="EG34" s="309"/>
      <c r="EH34" s="309"/>
      <c r="EI34" s="309"/>
      <c r="EJ34" s="310"/>
      <c r="EK34" s="83"/>
      <c r="EL34" s="322"/>
      <c r="EM34" s="323"/>
      <c r="EN34" s="323"/>
      <c r="EO34" s="323"/>
      <c r="EP34" s="323"/>
      <c r="EQ34" s="323"/>
      <c r="ER34" s="323"/>
      <c r="ES34" s="323"/>
      <c r="ET34" s="323"/>
      <c r="EU34" s="323"/>
      <c r="EV34" s="323"/>
      <c r="EW34" s="323"/>
      <c r="EX34" s="323"/>
      <c r="EY34" s="323"/>
      <c r="EZ34" s="323"/>
      <c r="FA34" s="323"/>
      <c r="FB34" s="323"/>
      <c r="FC34" s="323"/>
      <c r="FD34" s="323"/>
      <c r="FE34" s="323"/>
      <c r="FF34" s="323"/>
      <c r="FG34" s="323"/>
      <c r="FH34" s="323"/>
      <c r="FI34" s="323"/>
      <c r="FJ34" s="323"/>
      <c r="FK34" s="323"/>
      <c r="FL34" s="323"/>
      <c r="FM34" s="323"/>
      <c r="FN34" s="323"/>
      <c r="FO34" s="323"/>
      <c r="FP34" s="323"/>
      <c r="FQ34" s="323"/>
      <c r="FR34" s="323"/>
      <c r="FS34" s="323"/>
      <c r="FT34" s="323"/>
      <c r="FU34" s="323"/>
      <c r="FV34" s="323"/>
      <c r="FW34" s="323"/>
      <c r="FX34" s="323"/>
      <c r="FY34" s="323"/>
      <c r="FZ34" s="323"/>
      <c r="GA34" s="323"/>
      <c r="GB34" s="323"/>
      <c r="GC34" s="324"/>
      <c r="GD34" s="2"/>
      <c r="GN34" s="659"/>
      <c r="GO34" s="660"/>
      <c r="GP34" s="661"/>
      <c r="GQ34" s="62"/>
      <c r="GR34" s="668"/>
      <c r="GS34" s="669"/>
      <c r="GT34" s="670"/>
    </row>
    <row r="35" spans="2:186" ht="14.25" customHeight="1" thickBot="1">
      <c r="B35" s="592"/>
      <c r="C35" s="592"/>
      <c r="D35" s="265"/>
      <c r="E35" s="265"/>
      <c r="F35" s="265"/>
      <c r="G35" s="265"/>
      <c r="H35" s="262"/>
      <c r="I35" s="262"/>
      <c r="J35" s="262"/>
      <c r="K35" s="262"/>
      <c r="L35" s="262"/>
      <c r="M35" s="452"/>
      <c r="N35" s="594"/>
      <c r="O35" s="454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3"/>
      <c r="AY35" s="589"/>
      <c r="AZ35" s="585"/>
      <c r="BA35" s="585"/>
      <c r="BB35" s="585"/>
      <c r="BC35" s="585"/>
      <c r="BD35" s="586"/>
      <c r="BE35" s="454"/>
      <c r="BF35" s="451"/>
      <c r="BG35" s="451"/>
      <c r="BH35" s="451"/>
      <c r="BI35" s="451"/>
      <c r="BJ35" s="451"/>
      <c r="BK35" s="451"/>
      <c r="BL35" s="451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3"/>
      <c r="CO35" s="589"/>
      <c r="CP35" s="585"/>
      <c r="CQ35" s="585"/>
      <c r="CR35" s="585"/>
      <c r="CS35" s="585"/>
      <c r="CT35" s="586"/>
      <c r="CU35" s="61"/>
      <c r="CV35" s="367"/>
      <c r="CW35" s="368"/>
      <c r="CX35" s="368"/>
      <c r="CY35" s="368"/>
      <c r="CZ35" s="368"/>
      <c r="DA35" s="349"/>
      <c r="DB35" s="349"/>
      <c r="DC35" s="349"/>
      <c r="DD35" s="349"/>
      <c r="DE35" s="349"/>
      <c r="DF35" s="349"/>
      <c r="DG35" s="349"/>
      <c r="DH35" s="349"/>
      <c r="DI35" s="349"/>
      <c r="DJ35" s="349"/>
      <c r="DK35" s="262"/>
      <c r="DL35" s="262"/>
      <c r="DM35" s="262"/>
      <c r="DN35" s="262"/>
      <c r="DO35" s="262"/>
      <c r="DP35" s="262"/>
      <c r="DQ35" s="262"/>
      <c r="DR35" s="262"/>
      <c r="DS35" s="262"/>
      <c r="DT35" s="262"/>
      <c r="DU35" s="262"/>
      <c r="DV35" s="262"/>
      <c r="DW35" s="262"/>
      <c r="DX35" s="262"/>
      <c r="DY35" s="262"/>
      <c r="DZ35" s="309"/>
      <c r="EA35" s="309"/>
      <c r="EB35" s="309"/>
      <c r="EC35" s="309"/>
      <c r="ED35" s="309"/>
      <c r="EE35" s="309"/>
      <c r="EF35" s="309"/>
      <c r="EG35" s="309"/>
      <c r="EH35" s="309"/>
      <c r="EI35" s="309"/>
      <c r="EJ35" s="310"/>
      <c r="EK35" s="83"/>
      <c r="EL35" s="83"/>
      <c r="EM35" s="83"/>
      <c r="EO35" s="68"/>
      <c r="EP35" s="68"/>
      <c r="EQ35" s="68"/>
      <c r="ER35" s="68"/>
      <c r="ES35" s="68"/>
      <c r="ET35" s="4"/>
      <c r="EZ35" s="2"/>
      <c r="FA35" s="2"/>
      <c r="FB35" s="2"/>
      <c r="FC35" s="2"/>
      <c r="FD35" s="2"/>
      <c r="FE35" s="2"/>
      <c r="FF35" s="2"/>
      <c r="FG35" s="2"/>
      <c r="FL35" s="4"/>
      <c r="FM35" s="68"/>
      <c r="FN35" s="68"/>
      <c r="FO35" s="68"/>
      <c r="FP35" s="68"/>
      <c r="FQ35" s="68"/>
      <c r="FW35" s="2"/>
      <c r="FX35" s="2"/>
      <c r="FY35" s="2"/>
      <c r="FZ35" s="2"/>
      <c r="GA35" s="2"/>
      <c r="GB35" s="2"/>
      <c r="GC35" s="2"/>
      <c r="GD35" s="2"/>
    </row>
    <row r="36" spans="2:202" ht="14.25" customHeight="1">
      <c r="B36" s="592"/>
      <c r="C36" s="592"/>
      <c r="D36" s="265"/>
      <c r="E36" s="265"/>
      <c r="F36" s="265"/>
      <c r="G36" s="265"/>
      <c r="H36" s="262"/>
      <c r="I36" s="262"/>
      <c r="J36" s="262"/>
      <c r="K36" s="262"/>
      <c r="L36" s="262"/>
      <c r="M36" s="452"/>
      <c r="N36" s="594"/>
      <c r="O36" s="454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3"/>
      <c r="AY36" s="589"/>
      <c r="AZ36" s="585"/>
      <c r="BA36" s="585"/>
      <c r="BB36" s="585"/>
      <c r="BC36" s="585"/>
      <c r="BD36" s="586"/>
      <c r="BE36" s="454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3"/>
      <c r="CO36" s="589"/>
      <c r="CP36" s="585"/>
      <c r="CQ36" s="585"/>
      <c r="CR36" s="585"/>
      <c r="CS36" s="585"/>
      <c r="CT36" s="586"/>
      <c r="CU36" s="61"/>
      <c r="CV36" s="367"/>
      <c r="CW36" s="368"/>
      <c r="CX36" s="368"/>
      <c r="CY36" s="368"/>
      <c r="CZ36" s="368"/>
      <c r="DA36" s="349"/>
      <c r="DB36" s="349"/>
      <c r="DC36" s="349"/>
      <c r="DD36" s="349"/>
      <c r="DE36" s="349"/>
      <c r="DF36" s="349"/>
      <c r="DG36" s="349"/>
      <c r="DH36" s="349"/>
      <c r="DI36" s="349"/>
      <c r="DJ36" s="349"/>
      <c r="DK36" s="262"/>
      <c r="DL36" s="262"/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309" t="s">
        <v>61</v>
      </c>
      <c r="EA36" s="309"/>
      <c r="EB36" s="309"/>
      <c r="EC36" s="309"/>
      <c r="ED36" s="309"/>
      <c r="EE36" s="309"/>
      <c r="EF36" s="309"/>
      <c r="EG36" s="309"/>
      <c r="EH36" s="309"/>
      <c r="EI36" s="309"/>
      <c r="EJ36" s="310"/>
      <c r="EK36" s="83"/>
      <c r="EL36" s="325" t="s">
        <v>67</v>
      </c>
      <c r="EM36" s="311"/>
      <c r="EN36" s="311"/>
      <c r="EO36" s="311"/>
      <c r="EP36" s="317" t="str">
        <f>IF(INDEX('試合順'!C3:AA101,$GM$20,6)=0,"",INDEX('試合順'!C3:AA101,$GM$20,6))</f>
        <v>金ヶ崎</v>
      </c>
      <c r="EQ36" s="317"/>
      <c r="ER36" s="317"/>
      <c r="ES36" s="317"/>
      <c r="ET36" s="317"/>
      <c r="EU36" s="317"/>
      <c r="EV36" s="317"/>
      <c r="EW36" s="317"/>
      <c r="EX36" s="317"/>
      <c r="EY36" s="317"/>
      <c r="EZ36" s="317"/>
      <c r="FA36" s="317"/>
      <c r="FB36" s="317"/>
      <c r="FC36" s="317"/>
      <c r="FD36" s="317"/>
      <c r="FE36" s="319" t="s">
        <v>133</v>
      </c>
      <c r="FF36" s="320"/>
      <c r="FG36" s="320"/>
      <c r="FH36" s="320"/>
      <c r="FI36" s="320"/>
      <c r="FJ36" s="320"/>
      <c r="FK36" s="317" t="str">
        <f>IF(INDEX('試合順'!C3:AA101,$GM$20,7)=0,"",INDEX('試合順'!C3:AA101,$GM$20,7))</f>
        <v>花巻</v>
      </c>
      <c r="FL36" s="317"/>
      <c r="FM36" s="317"/>
      <c r="FN36" s="317"/>
      <c r="FO36" s="317"/>
      <c r="FP36" s="317"/>
      <c r="FQ36" s="317"/>
      <c r="FR36" s="317"/>
      <c r="FS36" s="317"/>
      <c r="FT36" s="317"/>
      <c r="FU36" s="317"/>
      <c r="FV36" s="317"/>
      <c r="FW36" s="317"/>
      <c r="FX36" s="317"/>
      <c r="FY36" s="317"/>
      <c r="FZ36" s="311" t="s">
        <v>67</v>
      </c>
      <c r="GA36" s="311"/>
      <c r="GB36" s="311"/>
      <c r="GC36" s="312"/>
      <c r="GD36" s="74"/>
      <c r="GE36" s="74"/>
      <c r="GF36" s="74"/>
      <c r="GG36" s="74"/>
      <c r="GH36" s="74"/>
      <c r="GN36" s="643">
        <f>IF($GN$31="","",HLOOKUP($GN$31,メンバー!$A$1:$BZ$45,2,0))</f>
        <v>20</v>
      </c>
      <c r="GO36" s="643"/>
      <c r="GP36" s="64"/>
      <c r="GQ36" s="185"/>
      <c r="GR36" s="643">
        <f>IF($GR$31="","",HLOOKUP($GR$31,メンバー!$A$1:$BZ$45,2,0))</f>
        <v>13</v>
      </c>
      <c r="GS36" s="643"/>
      <c r="GT36" s="94"/>
    </row>
    <row r="37" spans="2:202" ht="14.25" customHeight="1">
      <c r="B37" s="537" t="s">
        <v>106</v>
      </c>
      <c r="C37" s="344"/>
      <c r="D37" s="344"/>
      <c r="E37" s="344"/>
      <c r="F37" s="344"/>
      <c r="G37" s="344"/>
      <c r="H37" s="262" t="s">
        <v>23</v>
      </c>
      <c r="I37" s="262"/>
      <c r="J37" s="262"/>
      <c r="K37" s="262" t="s">
        <v>24</v>
      </c>
      <c r="L37" s="262"/>
      <c r="M37" s="452"/>
      <c r="N37" s="594"/>
      <c r="O37" s="478">
        <v>1</v>
      </c>
      <c r="P37" s="272"/>
      <c r="Q37" s="272"/>
      <c r="R37" s="272">
        <v>5</v>
      </c>
      <c r="S37" s="272"/>
      <c r="T37" s="272"/>
      <c r="U37" s="272">
        <v>1</v>
      </c>
      <c r="V37" s="272"/>
      <c r="W37" s="272"/>
      <c r="X37" s="272">
        <v>5</v>
      </c>
      <c r="Y37" s="272"/>
      <c r="Z37" s="272"/>
      <c r="AA37" s="272">
        <v>1</v>
      </c>
      <c r="AB37" s="272"/>
      <c r="AC37" s="272"/>
      <c r="AD37" s="272">
        <v>5</v>
      </c>
      <c r="AE37" s="272"/>
      <c r="AF37" s="272"/>
      <c r="AG37" s="272">
        <v>1</v>
      </c>
      <c r="AH37" s="272"/>
      <c r="AI37" s="272"/>
      <c r="AJ37" s="272">
        <v>5</v>
      </c>
      <c r="AK37" s="272"/>
      <c r="AL37" s="272"/>
      <c r="AM37" s="272">
        <v>1</v>
      </c>
      <c r="AN37" s="272"/>
      <c r="AO37" s="272"/>
      <c r="AP37" s="272">
        <v>5</v>
      </c>
      <c r="AQ37" s="272"/>
      <c r="AR37" s="272"/>
      <c r="AS37" s="272">
        <v>1</v>
      </c>
      <c r="AT37" s="272"/>
      <c r="AU37" s="272"/>
      <c r="AV37" s="272">
        <v>5</v>
      </c>
      <c r="AW37" s="272"/>
      <c r="AX37" s="467"/>
      <c r="AY37" s="589"/>
      <c r="AZ37" s="585"/>
      <c r="BA37" s="585"/>
      <c r="BB37" s="585"/>
      <c r="BC37" s="585"/>
      <c r="BD37" s="586"/>
      <c r="BE37" s="478">
        <v>1</v>
      </c>
      <c r="BF37" s="272"/>
      <c r="BG37" s="272"/>
      <c r="BH37" s="272">
        <v>5</v>
      </c>
      <c r="BI37" s="272"/>
      <c r="BJ37" s="272"/>
      <c r="BK37" s="272">
        <v>1</v>
      </c>
      <c r="BL37" s="272"/>
      <c r="BM37" s="272"/>
      <c r="BN37" s="272">
        <v>5</v>
      </c>
      <c r="BO37" s="272"/>
      <c r="BP37" s="272"/>
      <c r="BQ37" s="272">
        <v>1</v>
      </c>
      <c r="BR37" s="272"/>
      <c r="BS37" s="272"/>
      <c r="BT37" s="272">
        <v>5</v>
      </c>
      <c r="BU37" s="272"/>
      <c r="BV37" s="272"/>
      <c r="BW37" s="272">
        <v>1</v>
      </c>
      <c r="BX37" s="272"/>
      <c r="BY37" s="272"/>
      <c r="BZ37" s="272">
        <v>5</v>
      </c>
      <c r="CA37" s="272"/>
      <c r="CB37" s="272"/>
      <c r="CC37" s="272">
        <v>1</v>
      </c>
      <c r="CD37" s="272"/>
      <c r="CE37" s="272"/>
      <c r="CF37" s="272">
        <v>5</v>
      </c>
      <c r="CG37" s="272"/>
      <c r="CH37" s="272"/>
      <c r="CI37" s="272">
        <v>1</v>
      </c>
      <c r="CJ37" s="272"/>
      <c r="CK37" s="272"/>
      <c r="CL37" s="272">
        <v>5</v>
      </c>
      <c r="CM37" s="272"/>
      <c r="CN37" s="467"/>
      <c r="CO37" s="589"/>
      <c r="CP37" s="585"/>
      <c r="CQ37" s="585"/>
      <c r="CR37" s="585"/>
      <c r="CS37" s="585"/>
      <c r="CT37" s="586"/>
      <c r="CU37" s="61"/>
      <c r="CV37" s="367"/>
      <c r="CW37" s="368"/>
      <c r="CX37" s="368"/>
      <c r="CY37" s="368"/>
      <c r="CZ37" s="368"/>
      <c r="DA37" s="349"/>
      <c r="DB37" s="349"/>
      <c r="DC37" s="349"/>
      <c r="DD37" s="349"/>
      <c r="DE37" s="349"/>
      <c r="DF37" s="349"/>
      <c r="DG37" s="349"/>
      <c r="DH37" s="349"/>
      <c r="DI37" s="349"/>
      <c r="DJ37" s="349"/>
      <c r="DK37" s="262"/>
      <c r="DL37" s="262"/>
      <c r="DM37" s="262"/>
      <c r="DN37" s="262"/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309"/>
      <c r="EA37" s="309"/>
      <c r="EB37" s="309"/>
      <c r="EC37" s="309"/>
      <c r="ED37" s="309"/>
      <c r="EE37" s="309"/>
      <c r="EF37" s="309"/>
      <c r="EG37" s="309"/>
      <c r="EH37" s="309"/>
      <c r="EI37" s="309"/>
      <c r="EJ37" s="310"/>
      <c r="EK37" s="83"/>
      <c r="EL37" s="326"/>
      <c r="EM37" s="313"/>
      <c r="EN37" s="313"/>
      <c r="EO37" s="313"/>
      <c r="EP37" s="318"/>
      <c r="EQ37" s="318"/>
      <c r="ER37" s="318"/>
      <c r="ES37" s="318"/>
      <c r="ET37" s="318"/>
      <c r="EU37" s="318"/>
      <c r="EV37" s="318"/>
      <c r="EW37" s="318"/>
      <c r="EX37" s="318"/>
      <c r="EY37" s="318"/>
      <c r="EZ37" s="318"/>
      <c r="FA37" s="318"/>
      <c r="FB37" s="318"/>
      <c r="FC37" s="318"/>
      <c r="FD37" s="318"/>
      <c r="FE37" s="321"/>
      <c r="FF37" s="321"/>
      <c r="FG37" s="321"/>
      <c r="FH37" s="321"/>
      <c r="FI37" s="321"/>
      <c r="FJ37" s="321"/>
      <c r="FK37" s="318"/>
      <c r="FL37" s="318"/>
      <c r="FM37" s="318"/>
      <c r="FN37" s="318"/>
      <c r="FO37" s="318"/>
      <c r="FP37" s="318"/>
      <c r="FQ37" s="318"/>
      <c r="FR37" s="318"/>
      <c r="FS37" s="318"/>
      <c r="FT37" s="318"/>
      <c r="FU37" s="318"/>
      <c r="FV37" s="318"/>
      <c r="FW37" s="318"/>
      <c r="FX37" s="318"/>
      <c r="FY37" s="318"/>
      <c r="FZ37" s="313"/>
      <c r="GA37" s="313"/>
      <c r="GB37" s="313"/>
      <c r="GC37" s="314"/>
      <c r="GD37" s="74"/>
      <c r="GE37" s="74"/>
      <c r="GF37" s="74"/>
      <c r="GG37" s="74"/>
      <c r="GH37" s="74"/>
      <c r="GN37" s="643"/>
      <c r="GO37" s="643"/>
      <c r="GP37" s="64"/>
      <c r="GQ37" s="64"/>
      <c r="GR37" s="643"/>
      <c r="GS37" s="643"/>
      <c r="GT37" s="94"/>
    </row>
    <row r="38" spans="2:202" ht="14.25" customHeight="1">
      <c r="B38" s="344"/>
      <c r="C38" s="344"/>
      <c r="D38" s="344"/>
      <c r="E38" s="344"/>
      <c r="F38" s="344"/>
      <c r="G38" s="344"/>
      <c r="H38" s="262"/>
      <c r="I38" s="262"/>
      <c r="J38" s="262"/>
      <c r="K38" s="262"/>
      <c r="L38" s="262"/>
      <c r="M38" s="452"/>
      <c r="N38" s="594"/>
      <c r="O38" s="478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467"/>
      <c r="AY38" s="589"/>
      <c r="AZ38" s="585"/>
      <c r="BA38" s="585"/>
      <c r="BB38" s="585"/>
      <c r="BC38" s="585"/>
      <c r="BD38" s="586"/>
      <c r="BE38" s="478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467"/>
      <c r="CO38" s="589"/>
      <c r="CP38" s="585"/>
      <c r="CQ38" s="585"/>
      <c r="CR38" s="585"/>
      <c r="CS38" s="585"/>
      <c r="CT38" s="586"/>
      <c r="CU38" s="61"/>
      <c r="CV38" s="367"/>
      <c r="CW38" s="368"/>
      <c r="CX38" s="368"/>
      <c r="CY38" s="368"/>
      <c r="CZ38" s="368"/>
      <c r="DA38" s="349"/>
      <c r="DB38" s="349"/>
      <c r="DC38" s="349"/>
      <c r="DD38" s="349"/>
      <c r="DE38" s="349"/>
      <c r="DF38" s="349"/>
      <c r="DG38" s="349"/>
      <c r="DH38" s="349"/>
      <c r="DI38" s="349"/>
      <c r="DJ38" s="349"/>
      <c r="DK38" s="262"/>
      <c r="DL38" s="262"/>
      <c r="DM38" s="262"/>
      <c r="DN38" s="262"/>
      <c r="DO38" s="262"/>
      <c r="DP38" s="262"/>
      <c r="DQ38" s="262"/>
      <c r="DR38" s="262"/>
      <c r="DS38" s="262"/>
      <c r="DT38" s="262"/>
      <c r="DU38" s="262"/>
      <c r="DV38" s="262"/>
      <c r="DW38" s="262"/>
      <c r="DX38" s="262"/>
      <c r="DY38" s="262"/>
      <c r="DZ38" s="309" t="s">
        <v>61</v>
      </c>
      <c r="EA38" s="309"/>
      <c r="EB38" s="309"/>
      <c r="EC38" s="309"/>
      <c r="ED38" s="309"/>
      <c r="EE38" s="309"/>
      <c r="EF38" s="309"/>
      <c r="EG38" s="309"/>
      <c r="EH38" s="309"/>
      <c r="EI38" s="309"/>
      <c r="EJ38" s="310"/>
      <c r="EK38" s="83"/>
      <c r="EL38" s="327"/>
      <c r="EM38" s="315"/>
      <c r="EN38" s="315"/>
      <c r="EO38" s="315"/>
      <c r="EP38" s="318"/>
      <c r="EQ38" s="318"/>
      <c r="ER38" s="318"/>
      <c r="ES38" s="318"/>
      <c r="ET38" s="318"/>
      <c r="EU38" s="318"/>
      <c r="EV38" s="318"/>
      <c r="EW38" s="318"/>
      <c r="EX38" s="318"/>
      <c r="EY38" s="318"/>
      <c r="EZ38" s="318"/>
      <c r="FA38" s="318"/>
      <c r="FB38" s="318"/>
      <c r="FC38" s="318"/>
      <c r="FD38" s="318"/>
      <c r="FE38" s="321"/>
      <c r="FF38" s="321"/>
      <c r="FG38" s="321"/>
      <c r="FH38" s="321"/>
      <c r="FI38" s="321"/>
      <c r="FJ38" s="321"/>
      <c r="FK38" s="318"/>
      <c r="FL38" s="318"/>
      <c r="FM38" s="318"/>
      <c r="FN38" s="318"/>
      <c r="FO38" s="318"/>
      <c r="FP38" s="318"/>
      <c r="FQ38" s="318"/>
      <c r="FR38" s="318"/>
      <c r="FS38" s="318"/>
      <c r="FT38" s="318"/>
      <c r="FU38" s="318"/>
      <c r="FV38" s="318"/>
      <c r="FW38" s="318"/>
      <c r="FX38" s="318"/>
      <c r="FY38" s="318"/>
      <c r="FZ38" s="315"/>
      <c r="GA38" s="315"/>
      <c r="GB38" s="315"/>
      <c r="GC38" s="316"/>
      <c r="GD38" s="74"/>
      <c r="GE38" s="74"/>
      <c r="GF38" s="74"/>
      <c r="GG38" s="74"/>
      <c r="GH38" s="74"/>
      <c r="GN38" s="643"/>
      <c r="GO38" s="643"/>
      <c r="GP38" s="64"/>
      <c r="GQ38" s="64"/>
      <c r="GR38" s="643"/>
      <c r="GS38" s="643"/>
      <c r="GT38" s="94"/>
    </row>
    <row r="39" spans="2:202" ht="14.25" customHeight="1">
      <c r="B39" s="344"/>
      <c r="C39" s="344"/>
      <c r="D39" s="344"/>
      <c r="E39" s="344"/>
      <c r="F39" s="344"/>
      <c r="G39" s="344"/>
      <c r="H39" s="262"/>
      <c r="I39" s="262"/>
      <c r="J39" s="262"/>
      <c r="K39" s="262"/>
      <c r="L39" s="262"/>
      <c r="M39" s="452"/>
      <c r="N39" s="594"/>
      <c r="O39" s="478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467"/>
      <c r="AY39" s="589"/>
      <c r="AZ39" s="585"/>
      <c r="BA39" s="585"/>
      <c r="BB39" s="585"/>
      <c r="BC39" s="585"/>
      <c r="BD39" s="586"/>
      <c r="BE39" s="478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467"/>
      <c r="CO39" s="589"/>
      <c r="CP39" s="585"/>
      <c r="CQ39" s="585"/>
      <c r="CR39" s="585"/>
      <c r="CS39" s="585"/>
      <c r="CT39" s="586"/>
      <c r="CU39" s="61"/>
      <c r="CV39" s="367"/>
      <c r="CW39" s="368"/>
      <c r="CX39" s="368"/>
      <c r="CY39" s="368"/>
      <c r="CZ39" s="368"/>
      <c r="DA39" s="349"/>
      <c r="DB39" s="349"/>
      <c r="DC39" s="349"/>
      <c r="DD39" s="349"/>
      <c r="DE39" s="349"/>
      <c r="DF39" s="349"/>
      <c r="DG39" s="349"/>
      <c r="DH39" s="349"/>
      <c r="DI39" s="349"/>
      <c r="DJ39" s="349"/>
      <c r="DK39" s="262"/>
      <c r="DL39" s="262"/>
      <c r="DM39" s="262"/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309"/>
      <c r="EA39" s="309"/>
      <c r="EB39" s="309"/>
      <c r="EC39" s="309"/>
      <c r="ED39" s="309"/>
      <c r="EE39" s="309"/>
      <c r="EF39" s="309"/>
      <c r="EG39" s="309"/>
      <c r="EH39" s="309"/>
      <c r="EI39" s="309"/>
      <c r="EJ39" s="310"/>
      <c r="EK39" s="83"/>
      <c r="EL39" s="341" t="s">
        <v>134</v>
      </c>
      <c r="EM39" s="256"/>
      <c r="EN39" s="256"/>
      <c r="EO39" s="257"/>
      <c r="EP39" s="343" t="s">
        <v>100</v>
      </c>
      <c r="EQ39" s="344"/>
      <c r="ER39" s="344"/>
      <c r="ES39" s="344"/>
      <c r="ET39" s="344"/>
      <c r="EU39" s="344"/>
      <c r="EV39" s="344"/>
      <c r="EW39" s="344"/>
      <c r="EX39" s="344"/>
      <c r="EY39" s="344"/>
      <c r="EZ39" s="344"/>
      <c r="FA39" s="344"/>
      <c r="FB39" s="344"/>
      <c r="FC39" s="344"/>
      <c r="FD39" s="344"/>
      <c r="FE39" s="344"/>
      <c r="FF39" s="344"/>
      <c r="FG39" s="345"/>
      <c r="FH39" s="337" t="s">
        <v>134</v>
      </c>
      <c r="FI39" s="256"/>
      <c r="FJ39" s="256"/>
      <c r="FK39" s="257"/>
      <c r="FL39" s="343" t="s">
        <v>100</v>
      </c>
      <c r="FM39" s="344"/>
      <c r="FN39" s="344"/>
      <c r="FO39" s="344"/>
      <c r="FP39" s="344"/>
      <c r="FQ39" s="344"/>
      <c r="FR39" s="344"/>
      <c r="FS39" s="344"/>
      <c r="FT39" s="344"/>
      <c r="FU39" s="344"/>
      <c r="FV39" s="344"/>
      <c r="FW39" s="344"/>
      <c r="FX39" s="344"/>
      <c r="FY39" s="344"/>
      <c r="FZ39" s="344"/>
      <c r="GA39" s="344"/>
      <c r="GB39" s="344"/>
      <c r="GC39" s="347"/>
      <c r="GD39" s="74"/>
      <c r="GE39" s="74"/>
      <c r="GF39" s="74"/>
      <c r="GG39" s="74"/>
      <c r="GH39" s="74"/>
      <c r="GN39" s="643">
        <f>IF($GN$31="","",HLOOKUP($GN$31,メンバー!$A$1:$BZ$45,3,0))</f>
        <v>30</v>
      </c>
      <c r="GO39" s="643"/>
      <c r="GP39" s="64"/>
      <c r="GQ39" s="64"/>
      <c r="GR39" s="643">
        <f>IF($GR$31="","",HLOOKUP($GR$31,メンバー!$A$1:$BZ$45,3,0))</f>
        <v>1</v>
      </c>
      <c r="GS39" s="643"/>
      <c r="GT39" s="94"/>
    </row>
    <row r="40" spans="2:202" ht="14.25" customHeight="1">
      <c r="B40" s="344"/>
      <c r="C40" s="344"/>
      <c r="D40" s="344"/>
      <c r="E40" s="344"/>
      <c r="F40" s="344"/>
      <c r="G40" s="344"/>
      <c r="H40" s="262" t="s">
        <v>25</v>
      </c>
      <c r="I40" s="262"/>
      <c r="J40" s="262"/>
      <c r="K40" s="262" t="s">
        <v>26</v>
      </c>
      <c r="L40" s="262"/>
      <c r="M40" s="452"/>
      <c r="N40" s="594"/>
      <c r="O40" s="478">
        <v>2</v>
      </c>
      <c r="P40" s="272"/>
      <c r="Q40" s="272"/>
      <c r="R40" s="272">
        <v>6</v>
      </c>
      <c r="S40" s="272"/>
      <c r="T40" s="272"/>
      <c r="U40" s="272">
        <v>2</v>
      </c>
      <c r="V40" s="272"/>
      <c r="W40" s="272"/>
      <c r="X40" s="272">
        <v>6</v>
      </c>
      <c r="Y40" s="272"/>
      <c r="Z40" s="272"/>
      <c r="AA40" s="272">
        <v>2</v>
      </c>
      <c r="AB40" s="272">
        <v>5.73333333333334</v>
      </c>
      <c r="AC40" s="272">
        <v>6</v>
      </c>
      <c r="AD40" s="272">
        <v>6</v>
      </c>
      <c r="AE40" s="272">
        <v>6.53333333333334</v>
      </c>
      <c r="AF40" s="272">
        <v>6.8</v>
      </c>
      <c r="AG40" s="272">
        <v>2</v>
      </c>
      <c r="AH40" s="272"/>
      <c r="AI40" s="272"/>
      <c r="AJ40" s="272">
        <v>6</v>
      </c>
      <c r="AK40" s="272"/>
      <c r="AL40" s="272"/>
      <c r="AM40" s="272">
        <v>2</v>
      </c>
      <c r="AN40" s="272"/>
      <c r="AO40" s="272"/>
      <c r="AP40" s="272">
        <v>6</v>
      </c>
      <c r="AQ40" s="272"/>
      <c r="AR40" s="272"/>
      <c r="AS40" s="272">
        <v>2</v>
      </c>
      <c r="AT40" s="272">
        <v>5.73333333333334</v>
      </c>
      <c r="AU40" s="272">
        <v>6</v>
      </c>
      <c r="AV40" s="272">
        <v>6</v>
      </c>
      <c r="AW40" s="272">
        <v>6.53333333333334</v>
      </c>
      <c r="AX40" s="467">
        <v>6.8</v>
      </c>
      <c r="AY40" s="580" t="s">
        <v>145</v>
      </c>
      <c r="AZ40" s="581"/>
      <c r="BA40" s="581"/>
      <c r="BB40" s="581"/>
      <c r="BC40" s="581"/>
      <c r="BD40" s="582"/>
      <c r="BE40" s="478">
        <v>2</v>
      </c>
      <c r="BF40" s="272"/>
      <c r="BG40" s="272"/>
      <c r="BH40" s="272">
        <v>6</v>
      </c>
      <c r="BI40" s="272"/>
      <c r="BJ40" s="272"/>
      <c r="BK40" s="272">
        <v>2</v>
      </c>
      <c r="BL40" s="272"/>
      <c r="BM40" s="272"/>
      <c r="BN40" s="272">
        <v>6</v>
      </c>
      <c r="BO40" s="272"/>
      <c r="BP40" s="272"/>
      <c r="BQ40" s="272">
        <v>2</v>
      </c>
      <c r="BR40" s="272">
        <v>5.73333333333334</v>
      </c>
      <c r="BS40" s="272">
        <v>6</v>
      </c>
      <c r="BT40" s="272">
        <v>6</v>
      </c>
      <c r="BU40" s="272">
        <v>6.53333333333334</v>
      </c>
      <c r="BV40" s="272">
        <v>6.8</v>
      </c>
      <c r="BW40" s="272">
        <v>2</v>
      </c>
      <c r="BX40" s="272"/>
      <c r="BY40" s="272"/>
      <c r="BZ40" s="272">
        <v>6</v>
      </c>
      <c r="CA40" s="272"/>
      <c r="CB40" s="272"/>
      <c r="CC40" s="272">
        <v>2</v>
      </c>
      <c r="CD40" s="272"/>
      <c r="CE40" s="272"/>
      <c r="CF40" s="272">
        <v>6</v>
      </c>
      <c r="CG40" s="272"/>
      <c r="CH40" s="272"/>
      <c r="CI40" s="272">
        <v>2</v>
      </c>
      <c r="CJ40" s="272">
        <v>5.73333333333334</v>
      </c>
      <c r="CK40" s="272">
        <v>6</v>
      </c>
      <c r="CL40" s="272">
        <v>6</v>
      </c>
      <c r="CM40" s="272">
        <v>6.53333333333334</v>
      </c>
      <c r="CN40" s="467">
        <v>6.8</v>
      </c>
      <c r="CO40" s="580" t="s">
        <v>0</v>
      </c>
      <c r="CP40" s="581"/>
      <c r="CQ40" s="581"/>
      <c r="CR40" s="581"/>
      <c r="CS40" s="581"/>
      <c r="CT40" s="582"/>
      <c r="CU40" s="61"/>
      <c r="CV40" s="367"/>
      <c r="CW40" s="368"/>
      <c r="CX40" s="368"/>
      <c r="CY40" s="368"/>
      <c r="CZ40" s="368"/>
      <c r="DA40" s="349"/>
      <c r="DB40" s="349"/>
      <c r="DC40" s="349"/>
      <c r="DD40" s="349"/>
      <c r="DE40" s="349"/>
      <c r="DF40" s="349"/>
      <c r="DG40" s="349"/>
      <c r="DH40" s="349"/>
      <c r="DI40" s="349"/>
      <c r="DJ40" s="349"/>
      <c r="DK40" s="262"/>
      <c r="DL40" s="262"/>
      <c r="DM40" s="262"/>
      <c r="DN40" s="262"/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309" t="s">
        <v>61</v>
      </c>
      <c r="EA40" s="309"/>
      <c r="EB40" s="309"/>
      <c r="EC40" s="309"/>
      <c r="ED40" s="309"/>
      <c r="EE40" s="309"/>
      <c r="EF40" s="309"/>
      <c r="EG40" s="309"/>
      <c r="EH40" s="309"/>
      <c r="EI40" s="309"/>
      <c r="EJ40" s="310"/>
      <c r="EK40" s="83"/>
      <c r="EL40" s="342"/>
      <c r="EM40" s="260"/>
      <c r="EN40" s="260"/>
      <c r="EO40" s="261"/>
      <c r="EP40" s="344"/>
      <c r="EQ40" s="344"/>
      <c r="ER40" s="344"/>
      <c r="ES40" s="344"/>
      <c r="ET40" s="344"/>
      <c r="EU40" s="344"/>
      <c r="EV40" s="344"/>
      <c r="EW40" s="344"/>
      <c r="EX40" s="344"/>
      <c r="EY40" s="344"/>
      <c r="EZ40" s="344"/>
      <c r="FA40" s="344"/>
      <c r="FB40" s="344"/>
      <c r="FC40" s="344"/>
      <c r="FD40" s="344"/>
      <c r="FE40" s="344"/>
      <c r="FF40" s="344"/>
      <c r="FG40" s="345"/>
      <c r="FH40" s="338"/>
      <c r="FI40" s="260"/>
      <c r="FJ40" s="260"/>
      <c r="FK40" s="261"/>
      <c r="FL40" s="344"/>
      <c r="FM40" s="344"/>
      <c r="FN40" s="344"/>
      <c r="FO40" s="344"/>
      <c r="FP40" s="344"/>
      <c r="FQ40" s="344"/>
      <c r="FR40" s="344"/>
      <c r="FS40" s="344"/>
      <c r="FT40" s="344"/>
      <c r="FU40" s="344"/>
      <c r="FV40" s="344"/>
      <c r="FW40" s="344"/>
      <c r="FX40" s="344"/>
      <c r="FY40" s="344"/>
      <c r="FZ40" s="344"/>
      <c r="GA40" s="344"/>
      <c r="GB40" s="344"/>
      <c r="GC40" s="347"/>
      <c r="GD40" s="74"/>
      <c r="GE40" s="74"/>
      <c r="GF40" s="74"/>
      <c r="GG40" s="74"/>
      <c r="GH40" s="74"/>
      <c r="GN40" s="643"/>
      <c r="GO40" s="643"/>
      <c r="GP40" s="64"/>
      <c r="GQ40" s="64"/>
      <c r="GR40" s="643"/>
      <c r="GS40" s="643"/>
      <c r="GT40" s="94"/>
    </row>
    <row r="41" spans="2:202" ht="14.25" customHeight="1">
      <c r="B41" s="344"/>
      <c r="C41" s="344"/>
      <c r="D41" s="344"/>
      <c r="E41" s="344"/>
      <c r="F41" s="344"/>
      <c r="G41" s="344"/>
      <c r="H41" s="262"/>
      <c r="I41" s="262"/>
      <c r="J41" s="262"/>
      <c r="K41" s="262"/>
      <c r="L41" s="262"/>
      <c r="M41" s="452"/>
      <c r="N41" s="594"/>
      <c r="O41" s="478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467"/>
      <c r="AY41" s="580"/>
      <c r="AZ41" s="581"/>
      <c r="BA41" s="581"/>
      <c r="BB41" s="581"/>
      <c r="BC41" s="581"/>
      <c r="BD41" s="582"/>
      <c r="BE41" s="478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467"/>
      <c r="CO41" s="580"/>
      <c r="CP41" s="581"/>
      <c r="CQ41" s="581"/>
      <c r="CR41" s="581"/>
      <c r="CS41" s="581"/>
      <c r="CT41" s="582"/>
      <c r="CU41" s="61"/>
      <c r="CV41" s="367"/>
      <c r="CW41" s="368"/>
      <c r="CX41" s="368"/>
      <c r="CY41" s="368"/>
      <c r="CZ41" s="368"/>
      <c r="DA41" s="349"/>
      <c r="DB41" s="349"/>
      <c r="DC41" s="349"/>
      <c r="DD41" s="349"/>
      <c r="DE41" s="349"/>
      <c r="DF41" s="349"/>
      <c r="DG41" s="349"/>
      <c r="DH41" s="349"/>
      <c r="DI41" s="349"/>
      <c r="DJ41" s="349"/>
      <c r="DK41" s="262"/>
      <c r="DL41" s="262"/>
      <c r="DM41" s="262"/>
      <c r="DN41" s="262"/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309"/>
      <c r="EA41" s="309"/>
      <c r="EB41" s="309"/>
      <c r="EC41" s="309"/>
      <c r="ED41" s="309"/>
      <c r="EE41" s="309"/>
      <c r="EF41" s="309"/>
      <c r="EG41" s="309"/>
      <c r="EH41" s="309"/>
      <c r="EI41" s="309"/>
      <c r="EJ41" s="310"/>
      <c r="EK41" s="83"/>
      <c r="EL41" s="340">
        <f>IF(GN36=0,"",GN36)</f>
        <v>20</v>
      </c>
      <c r="EM41" s="335"/>
      <c r="EN41" s="335"/>
      <c r="EO41" s="335"/>
      <c r="EP41" s="335" t="str">
        <f>IF($CF$13="","",IF(HLOOKUP($CF$13,メンバー!$A$1:$BZ$45,2,0)=""," ",HLOOKUP($CF$13,メンバー!$A$1:$BZ$45,2,0)))</f>
        <v>masaru</v>
      </c>
      <c r="EQ41" s="335"/>
      <c r="ER41" s="335"/>
      <c r="ES41" s="335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35"/>
      <c r="FE41" s="335"/>
      <c r="FF41" s="335"/>
      <c r="FG41" s="339"/>
      <c r="FH41" s="346">
        <f>IF(GR36=0,"",GR36)</f>
        <v>13</v>
      </c>
      <c r="FI41" s="335"/>
      <c r="FJ41" s="335"/>
      <c r="FK41" s="335"/>
      <c r="FL41" s="335" t="str">
        <f>IF($DI$13="","",IF(HLOOKUP($DI$13,メンバー!$A$1:$BZ$45,2,0)=""," ",HLOOKUP($DI$13,メンバー!$A$1:$BZ$45,2,0)))</f>
        <v>ono.h</v>
      </c>
      <c r="FM41" s="335"/>
      <c r="FN41" s="335"/>
      <c r="FO41" s="335"/>
      <c r="FP41" s="335"/>
      <c r="FQ41" s="335"/>
      <c r="FR41" s="335"/>
      <c r="FS41" s="335"/>
      <c r="FT41" s="335"/>
      <c r="FU41" s="335"/>
      <c r="FV41" s="335"/>
      <c r="FW41" s="335"/>
      <c r="FX41" s="335"/>
      <c r="FY41" s="335"/>
      <c r="FZ41" s="335"/>
      <c r="GA41" s="335"/>
      <c r="GB41" s="335"/>
      <c r="GC41" s="336"/>
      <c r="GD41" s="74"/>
      <c r="GE41" s="74"/>
      <c r="GF41" s="74"/>
      <c r="GG41" s="74"/>
      <c r="GH41" s="74"/>
      <c r="GN41" s="643"/>
      <c r="GO41" s="643"/>
      <c r="GP41" s="64"/>
      <c r="GQ41" s="64"/>
      <c r="GR41" s="643"/>
      <c r="GS41" s="643"/>
      <c r="GT41" s="94"/>
    </row>
    <row r="42" spans="2:202" ht="14.25" customHeight="1">
      <c r="B42" s="344"/>
      <c r="C42" s="344"/>
      <c r="D42" s="344"/>
      <c r="E42" s="344"/>
      <c r="F42" s="344"/>
      <c r="G42" s="344"/>
      <c r="H42" s="262"/>
      <c r="I42" s="262"/>
      <c r="J42" s="262"/>
      <c r="K42" s="262"/>
      <c r="L42" s="262"/>
      <c r="M42" s="452"/>
      <c r="N42" s="594"/>
      <c r="O42" s="478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467"/>
      <c r="AY42" s="580"/>
      <c r="AZ42" s="581"/>
      <c r="BA42" s="581"/>
      <c r="BB42" s="581"/>
      <c r="BC42" s="581"/>
      <c r="BD42" s="582"/>
      <c r="BE42" s="478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467"/>
      <c r="CO42" s="580"/>
      <c r="CP42" s="581"/>
      <c r="CQ42" s="581"/>
      <c r="CR42" s="581"/>
      <c r="CS42" s="581"/>
      <c r="CT42" s="582"/>
      <c r="CU42" s="61"/>
      <c r="CV42" s="367"/>
      <c r="CW42" s="368"/>
      <c r="CX42" s="368"/>
      <c r="CY42" s="368"/>
      <c r="CZ42" s="368"/>
      <c r="DA42" s="349"/>
      <c r="DB42" s="349"/>
      <c r="DC42" s="349"/>
      <c r="DD42" s="349"/>
      <c r="DE42" s="349"/>
      <c r="DF42" s="349"/>
      <c r="DG42" s="349"/>
      <c r="DH42" s="349"/>
      <c r="DI42" s="349"/>
      <c r="DJ42" s="349"/>
      <c r="DK42" s="262"/>
      <c r="DL42" s="262"/>
      <c r="DM42" s="262"/>
      <c r="DN42" s="262"/>
      <c r="DO42" s="262"/>
      <c r="DP42" s="262"/>
      <c r="DQ42" s="262"/>
      <c r="DR42" s="262"/>
      <c r="DS42" s="262"/>
      <c r="DT42" s="262"/>
      <c r="DU42" s="262"/>
      <c r="DV42" s="262"/>
      <c r="DW42" s="262"/>
      <c r="DX42" s="262"/>
      <c r="DY42" s="262"/>
      <c r="DZ42" s="309" t="s">
        <v>61</v>
      </c>
      <c r="EA42" s="309"/>
      <c r="EB42" s="309"/>
      <c r="EC42" s="309"/>
      <c r="ED42" s="309"/>
      <c r="EE42" s="309"/>
      <c r="EF42" s="309"/>
      <c r="EG42" s="309"/>
      <c r="EH42" s="309"/>
      <c r="EI42" s="309"/>
      <c r="EJ42" s="310"/>
      <c r="EK42" s="83"/>
      <c r="EL42" s="340"/>
      <c r="EM42" s="335"/>
      <c r="EN42" s="335"/>
      <c r="EO42" s="335"/>
      <c r="EP42" s="335"/>
      <c r="EQ42" s="335"/>
      <c r="ER42" s="335"/>
      <c r="ES42" s="335"/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35"/>
      <c r="FE42" s="335"/>
      <c r="FF42" s="335"/>
      <c r="FG42" s="339"/>
      <c r="FH42" s="346"/>
      <c r="FI42" s="335"/>
      <c r="FJ42" s="335"/>
      <c r="FK42" s="335"/>
      <c r="FL42" s="335"/>
      <c r="FM42" s="335"/>
      <c r="FN42" s="335"/>
      <c r="FO42" s="335"/>
      <c r="FP42" s="335"/>
      <c r="FQ42" s="335"/>
      <c r="FR42" s="335"/>
      <c r="FS42" s="335"/>
      <c r="FT42" s="335"/>
      <c r="FU42" s="335"/>
      <c r="FV42" s="335"/>
      <c r="FW42" s="335"/>
      <c r="FX42" s="335"/>
      <c r="FY42" s="335"/>
      <c r="FZ42" s="335"/>
      <c r="GA42" s="335"/>
      <c r="GB42" s="335"/>
      <c r="GC42" s="336"/>
      <c r="GD42" s="74"/>
      <c r="GE42" s="74"/>
      <c r="GF42" s="74"/>
      <c r="GG42" s="74"/>
      <c r="GH42" s="74"/>
      <c r="GN42" s="643">
        <f>IF($GN$31="","",HLOOKUP($GN$31,メンバー!$A$1:$BZ$45,4,0))</f>
        <v>32</v>
      </c>
      <c r="GO42" s="643"/>
      <c r="GP42" s="64"/>
      <c r="GQ42" s="64"/>
      <c r="GR42" s="643">
        <f>IF($GR$31="","",HLOOKUP($GR$31,メンバー!$A$1:$BZ$45,4,0))</f>
        <v>2</v>
      </c>
      <c r="GS42" s="643"/>
      <c r="GT42" s="94"/>
    </row>
    <row r="43" spans="2:202" ht="14.25" customHeight="1" thickBot="1">
      <c r="B43" s="344"/>
      <c r="C43" s="344"/>
      <c r="D43" s="344"/>
      <c r="E43" s="344"/>
      <c r="F43" s="344"/>
      <c r="G43" s="344"/>
      <c r="H43" s="262" t="s">
        <v>27</v>
      </c>
      <c r="I43" s="262"/>
      <c r="J43" s="262"/>
      <c r="K43" s="262" t="s">
        <v>28</v>
      </c>
      <c r="L43" s="262"/>
      <c r="M43" s="452"/>
      <c r="N43" s="594"/>
      <c r="O43" s="478">
        <v>3</v>
      </c>
      <c r="P43" s="272"/>
      <c r="Q43" s="272"/>
      <c r="R43" s="272">
        <v>7</v>
      </c>
      <c r="S43" s="272"/>
      <c r="T43" s="272"/>
      <c r="U43" s="272">
        <v>3</v>
      </c>
      <c r="V43" s="272"/>
      <c r="W43" s="272"/>
      <c r="X43" s="272">
        <v>7</v>
      </c>
      <c r="Y43" s="272"/>
      <c r="Z43" s="272"/>
      <c r="AA43" s="272">
        <v>3</v>
      </c>
      <c r="AB43" s="272"/>
      <c r="AC43" s="272"/>
      <c r="AD43" s="272">
        <v>7</v>
      </c>
      <c r="AE43" s="272"/>
      <c r="AF43" s="272"/>
      <c r="AG43" s="272">
        <v>3</v>
      </c>
      <c r="AH43" s="272"/>
      <c r="AI43" s="272"/>
      <c r="AJ43" s="272">
        <v>7</v>
      </c>
      <c r="AK43" s="272"/>
      <c r="AL43" s="272"/>
      <c r="AM43" s="272">
        <v>3</v>
      </c>
      <c r="AN43" s="272"/>
      <c r="AO43" s="272"/>
      <c r="AP43" s="272">
        <v>7</v>
      </c>
      <c r="AQ43" s="272"/>
      <c r="AR43" s="272"/>
      <c r="AS43" s="272">
        <v>3</v>
      </c>
      <c r="AT43" s="272"/>
      <c r="AU43" s="272"/>
      <c r="AV43" s="272">
        <v>7</v>
      </c>
      <c r="AW43" s="272"/>
      <c r="AX43" s="467"/>
      <c r="AY43" s="485" t="s">
        <v>1</v>
      </c>
      <c r="AZ43" s="451"/>
      <c r="BA43" s="451"/>
      <c r="BB43" s="451"/>
      <c r="BC43" s="451"/>
      <c r="BD43" s="484"/>
      <c r="BE43" s="478">
        <v>3</v>
      </c>
      <c r="BF43" s="272"/>
      <c r="BG43" s="272"/>
      <c r="BH43" s="272">
        <v>7</v>
      </c>
      <c r="BI43" s="272"/>
      <c r="BJ43" s="272"/>
      <c r="BK43" s="272">
        <v>3</v>
      </c>
      <c r="BL43" s="272"/>
      <c r="BM43" s="272"/>
      <c r="BN43" s="272">
        <v>7</v>
      </c>
      <c r="BO43" s="272"/>
      <c r="BP43" s="272"/>
      <c r="BQ43" s="272">
        <v>3</v>
      </c>
      <c r="BR43" s="272"/>
      <c r="BS43" s="272"/>
      <c r="BT43" s="272">
        <v>7</v>
      </c>
      <c r="BU43" s="272"/>
      <c r="BV43" s="272"/>
      <c r="BW43" s="272">
        <v>3</v>
      </c>
      <c r="BX43" s="272"/>
      <c r="BY43" s="272"/>
      <c r="BZ43" s="272">
        <v>7</v>
      </c>
      <c r="CA43" s="272"/>
      <c r="CB43" s="272"/>
      <c r="CC43" s="272">
        <v>3</v>
      </c>
      <c r="CD43" s="272"/>
      <c r="CE43" s="272"/>
      <c r="CF43" s="272">
        <v>7</v>
      </c>
      <c r="CG43" s="272"/>
      <c r="CH43" s="272"/>
      <c r="CI43" s="272">
        <v>3</v>
      </c>
      <c r="CJ43" s="272"/>
      <c r="CK43" s="272"/>
      <c r="CL43" s="272">
        <v>7</v>
      </c>
      <c r="CM43" s="272"/>
      <c r="CN43" s="467"/>
      <c r="CO43" s="485" t="s">
        <v>1</v>
      </c>
      <c r="CP43" s="451"/>
      <c r="CQ43" s="451"/>
      <c r="CR43" s="451"/>
      <c r="CS43" s="451"/>
      <c r="CT43" s="484"/>
      <c r="CU43" s="61"/>
      <c r="CV43" s="369"/>
      <c r="CW43" s="370"/>
      <c r="CX43" s="370"/>
      <c r="CY43" s="370"/>
      <c r="CZ43" s="370"/>
      <c r="DA43" s="363"/>
      <c r="DB43" s="363"/>
      <c r="DC43" s="363"/>
      <c r="DD43" s="363"/>
      <c r="DE43" s="363"/>
      <c r="DF43" s="363"/>
      <c r="DG43" s="363"/>
      <c r="DH43" s="363"/>
      <c r="DI43" s="363"/>
      <c r="DJ43" s="363"/>
      <c r="DK43" s="364"/>
      <c r="DL43" s="364"/>
      <c r="DM43" s="364"/>
      <c r="DN43" s="364"/>
      <c r="DO43" s="364"/>
      <c r="DP43" s="364"/>
      <c r="DQ43" s="364"/>
      <c r="DR43" s="364"/>
      <c r="DS43" s="364"/>
      <c r="DT43" s="364"/>
      <c r="DU43" s="364"/>
      <c r="DV43" s="364"/>
      <c r="DW43" s="364"/>
      <c r="DX43" s="364"/>
      <c r="DY43" s="364"/>
      <c r="DZ43" s="365"/>
      <c r="EA43" s="365"/>
      <c r="EB43" s="365"/>
      <c r="EC43" s="365"/>
      <c r="ED43" s="365"/>
      <c r="EE43" s="365"/>
      <c r="EF43" s="365"/>
      <c r="EG43" s="365"/>
      <c r="EH43" s="365"/>
      <c r="EI43" s="365"/>
      <c r="EJ43" s="366"/>
      <c r="EK43" s="83"/>
      <c r="EL43" s="340">
        <f>IF(GN39=0,"",GN39)</f>
        <v>30</v>
      </c>
      <c r="EM43" s="335"/>
      <c r="EN43" s="335"/>
      <c r="EO43" s="335"/>
      <c r="EP43" s="335" t="str">
        <f>IF($CF$13="","",IF(HLOOKUP($CF$13,メンバー!$A$1:$BZ$45,3,0)=""," ",HLOOKUP($CF$13,メンバー!$A$1:$BZ$45,3,0)))</f>
        <v> </v>
      </c>
      <c r="EQ43" s="335"/>
      <c r="ER43" s="335"/>
      <c r="ES43" s="335"/>
      <c r="ET43" s="335"/>
      <c r="EU43" s="335"/>
      <c r="EV43" s="335"/>
      <c r="EW43" s="335"/>
      <c r="EX43" s="335"/>
      <c r="EY43" s="335"/>
      <c r="EZ43" s="335"/>
      <c r="FA43" s="335"/>
      <c r="FB43" s="335"/>
      <c r="FC43" s="335"/>
      <c r="FD43" s="335"/>
      <c r="FE43" s="335"/>
      <c r="FF43" s="335"/>
      <c r="FG43" s="339"/>
      <c r="FH43" s="346">
        <f>IF(GR39=0,"",GR39)</f>
        <v>1</v>
      </c>
      <c r="FI43" s="335"/>
      <c r="FJ43" s="335"/>
      <c r="FK43" s="335"/>
      <c r="FL43" s="335" t="str">
        <f>IF($DI$13="","",IF(HLOOKUP($DI$13,メンバー!$A$1:$BZ$45,3,0)=""," ",HLOOKUP($DI$13,メンバー!$A$1:$BZ$45,3,0)))</f>
        <v> </v>
      </c>
      <c r="FM43" s="335"/>
      <c r="FN43" s="335"/>
      <c r="FO43" s="335"/>
      <c r="FP43" s="335"/>
      <c r="FQ43" s="335"/>
      <c r="FR43" s="335"/>
      <c r="FS43" s="335"/>
      <c r="FT43" s="335"/>
      <c r="FU43" s="335"/>
      <c r="FV43" s="335"/>
      <c r="FW43" s="335"/>
      <c r="FX43" s="335"/>
      <c r="FY43" s="335"/>
      <c r="FZ43" s="335"/>
      <c r="GA43" s="335"/>
      <c r="GB43" s="335"/>
      <c r="GC43" s="336"/>
      <c r="GD43" s="74"/>
      <c r="GE43" s="74"/>
      <c r="GF43" s="74"/>
      <c r="GG43" s="74"/>
      <c r="GH43" s="74"/>
      <c r="GN43" s="643"/>
      <c r="GO43" s="643"/>
      <c r="GP43" s="64"/>
      <c r="GQ43" s="64"/>
      <c r="GR43" s="643"/>
      <c r="GS43" s="643"/>
      <c r="GT43" s="94"/>
    </row>
    <row r="44" spans="2:202" ht="14.25" customHeight="1">
      <c r="B44" s="344"/>
      <c r="C44" s="344"/>
      <c r="D44" s="344"/>
      <c r="E44" s="344"/>
      <c r="F44" s="344"/>
      <c r="G44" s="344"/>
      <c r="H44" s="262"/>
      <c r="I44" s="262"/>
      <c r="J44" s="262"/>
      <c r="K44" s="262"/>
      <c r="L44" s="262"/>
      <c r="M44" s="452"/>
      <c r="N44" s="594"/>
      <c r="O44" s="478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467"/>
      <c r="AY44" s="485"/>
      <c r="AZ44" s="451"/>
      <c r="BA44" s="451"/>
      <c r="BB44" s="451"/>
      <c r="BC44" s="451"/>
      <c r="BD44" s="484"/>
      <c r="BE44" s="478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467"/>
      <c r="CO44" s="485"/>
      <c r="CP44" s="451"/>
      <c r="CQ44" s="451"/>
      <c r="CR44" s="451"/>
      <c r="CS44" s="451"/>
      <c r="CT44" s="484"/>
      <c r="CU44" s="61"/>
      <c r="CV44" s="398" t="s">
        <v>116</v>
      </c>
      <c r="CW44" s="399"/>
      <c r="CX44" s="399"/>
      <c r="CY44" s="399"/>
      <c r="CZ44" s="399"/>
      <c r="DA44" s="399"/>
      <c r="DB44" s="399"/>
      <c r="DC44" s="399"/>
      <c r="DD44" s="399"/>
      <c r="DE44" s="399"/>
      <c r="DF44" s="399"/>
      <c r="DG44" s="399"/>
      <c r="DH44" s="399"/>
      <c r="DI44" s="399"/>
      <c r="DJ44" s="399"/>
      <c r="DK44" s="399"/>
      <c r="DL44" s="399"/>
      <c r="DM44" s="399"/>
      <c r="DN44" s="399"/>
      <c r="DO44" s="399"/>
      <c r="DP44" s="399" t="s">
        <v>60</v>
      </c>
      <c r="DQ44" s="399"/>
      <c r="DR44" s="399"/>
      <c r="DS44" s="399"/>
      <c r="DT44" s="399"/>
      <c r="DU44" s="399"/>
      <c r="DV44" s="399"/>
      <c r="DW44" s="399"/>
      <c r="DX44" s="399"/>
      <c r="DY44" s="399"/>
      <c r="DZ44" s="399"/>
      <c r="EA44" s="399"/>
      <c r="EB44" s="399"/>
      <c r="EC44" s="399"/>
      <c r="ED44" s="399"/>
      <c r="EE44" s="399"/>
      <c r="EF44" s="399"/>
      <c r="EG44" s="399"/>
      <c r="EH44" s="399"/>
      <c r="EI44" s="399"/>
      <c r="EJ44" s="404"/>
      <c r="EK44" s="83"/>
      <c r="EL44" s="340"/>
      <c r="EM44" s="335"/>
      <c r="EN44" s="335"/>
      <c r="EO44" s="335"/>
      <c r="EP44" s="335"/>
      <c r="EQ44" s="335"/>
      <c r="ER44" s="335"/>
      <c r="ES44" s="335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35"/>
      <c r="FE44" s="335"/>
      <c r="FF44" s="335"/>
      <c r="FG44" s="339"/>
      <c r="FH44" s="346"/>
      <c r="FI44" s="335"/>
      <c r="FJ44" s="335"/>
      <c r="FK44" s="335"/>
      <c r="FL44" s="335"/>
      <c r="FM44" s="335"/>
      <c r="FN44" s="335"/>
      <c r="FO44" s="335"/>
      <c r="FP44" s="335"/>
      <c r="FQ44" s="335"/>
      <c r="FR44" s="335"/>
      <c r="FS44" s="335"/>
      <c r="FT44" s="335"/>
      <c r="FU44" s="335"/>
      <c r="FV44" s="335"/>
      <c r="FW44" s="335"/>
      <c r="FX44" s="335"/>
      <c r="FY44" s="335"/>
      <c r="FZ44" s="335"/>
      <c r="GA44" s="335"/>
      <c r="GB44" s="335"/>
      <c r="GC44" s="336"/>
      <c r="GD44" s="74"/>
      <c r="GE44" s="74"/>
      <c r="GF44" s="74"/>
      <c r="GG44" s="74"/>
      <c r="GH44" s="74"/>
      <c r="GN44" s="643"/>
      <c r="GO44" s="643"/>
      <c r="GP44" s="64"/>
      <c r="GQ44" s="64"/>
      <c r="GR44" s="643"/>
      <c r="GS44" s="643"/>
      <c r="GT44" s="94"/>
    </row>
    <row r="45" spans="2:202" ht="14.25" customHeight="1">
      <c r="B45" s="344"/>
      <c r="C45" s="344"/>
      <c r="D45" s="344"/>
      <c r="E45" s="344"/>
      <c r="F45" s="344"/>
      <c r="G45" s="344"/>
      <c r="H45" s="262"/>
      <c r="I45" s="262"/>
      <c r="J45" s="262"/>
      <c r="K45" s="262"/>
      <c r="L45" s="262"/>
      <c r="M45" s="452"/>
      <c r="N45" s="594"/>
      <c r="O45" s="478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467"/>
      <c r="AY45" s="485"/>
      <c r="AZ45" s="451"/>
      <c r="BA45" s="451"/>
      <c r="BB45" s="451"/>
      <c r="BC45" s="451"/>
      <c r="BD45" s="484"/>
      <c r="BE45" s="478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467"/>
      <c r="CO45" s="485"/>
      <c r="CP45" s="451"/>
      <c r="CQ45" s="451"/>
      <c r="CR45" s="451"/>
      <c r="CS45" s="451"/>
      <c r="CT45" s="484"/>
      <c r="CU45" s="81"/>
      <c r="CV45" s="400"/>
      <c r="CW45" s="401"/>
      <c r="CX45" s="401"/>
      <c r="CY45" s="401"/>
      <c r="CZ45" s="401"/>
      <c r="DA45" s="401"/>
      <c r="DB45" s="401"/>
      <c r="DC45" s="401"/>
      <c r="DD45" s="401"/>
      <c r="DE45" s="401"/>
      <c r="DF45" s="401"/>
      <c r="DG45" s="401"/>
      <c r="DH45" s="401"/>
      <c r="DI45" s="401"/>
      <c r="DJ45" s="401"/>
      <c r="DK45" s="401"/>
      <c r="DL45" s="401"/>
      <c r="DM45" s="401"/>
      <c r="DN45" s="401"/>
      <c r="DO45" s="401"/>
      <c r="DP45" s="401"/>
      <c r="DQ45" s="401"/>
      <c r="DR45" s="401"/>
      <c r="DS45" s="401"/>
      <c r="DT45" s="401"/>
      <c r="DU45" s="401"/>
      <c r="DV45" s="401"/>
      <c r="DW45" s="401"/>
      <c r="DX45" s="401"/>
      <c r="DY45" s="401"/>
      <c r="DZ45" s="401"/>
      <c r="EA45" s="401"/>
      <c r="EB45" s="401"/>
      <c r="EC45" s="401"/>
      <c r="ED45" s="401"/>
      <c r="EE45" s="401"/>
      <c r="EF45" s="401"/>
      <c r="EG45" s="401"/>
      <c r="EH45" s="401"/>
      <c r="EI45" s="401"/>
      <c r="EJ45" s="405"/>
      <c r="EL45" s="340">
        <f>IF(GN42=0,"",GN42)</f>
        <v>32</v>
      </c>
      <c r="EM45" s="335"/>
      <c r="EN45" s="335"/>
      <c r="EO45" s="335"/>
      <c r="EP45" s="335" t="str">
        <f>IF($CF$13="","",IF(HLOOKUP($CF$13,メンバー!$A$1:$BZ$45,4,0)=""," ",HLOOKUP($CF$13,メンバー!$A$1:$BZ$45,4,0)))</f>
        <v> </v>
      </c>
      <c r="EQ45" s="335"/>
      <c r="ER45" s="335"/>
      <c r="ES45" s="335"/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35"/>
      <c r="FE45" s="335"/>
      <c r="FF45" s="335"/>
      <c r="FG45" s="339"/>
      <c r="FH45" s="346">
        <f>IF(GR42=0,"",GR42)</f>
        <v>2</v>
      </c>
      <c r="FI45" s="335"/>
      <c r="FJ45" s="335"/>
      <c r="FK45" s="335"/>
      <c r="FL45" s="335" t="str">
        <f>IF($DI$13="","",IF(HLOOKUP($DI$13,メンバー!$A$1:$BZ$45,4,0)=""," ",HLOOKUP($DI$13,メンバー!$A$1:$BZ$45,4,0)))</f>
        <v> </v>
      </c>
      <c r="FM45" s="335"/>
      <c r="FN45" s="335"/>
      <c r="FO45" s="335"/>
      <c r="FP45" s="335"/>
      <c r="FQ45" s="335"/>
      <c r="FR45" s="335"/>
      <c r="FS45" s="335"/>
      <c r="FT45" s="335"/>
      <c r="FU45" s="335"/>
      <c r="FV45" s="335"/>
      <c r="FW45" s="335"/>
      <c r="FX45" s="335"/>
      <c r="FY45" s="335"/>
      <c r="FZ45" s="335"/>
      <c r="GA45" s="335"/>
      <c r="GB45" s="335"/>
      <c r="GC45" s="336"/>
      <c r="GD45" s="74"/>
      <c r="GE45" s="74"/>
      <c r="GF45" s="74"/>
      <c r="GG45" s="74"/>
      <c r="GH45" s="74"/>
      <c r="GN45" s="643">
        <f>IF($GN$31="","",HLOOKUP($GN$31,メンバー!$A$1:$BZ$45,5,0))</f>
        <v>33</v>
      </c>
      <c r="GO45" s="643"/>
      <c r="GP45" s="64"/>
      <c r="GQ45" s="64"/>
      <c r="GR45" s="643">
        <f>IF($GR$31="","",HLOOKUP($GR$31,メンバー!$A$1:$BZ$45,5,0))</f>
        <v>5</v>
      </c>
      <c r="GS45" s="643"/>
      <c r="GT45" s="94"/>
    </row>
    <row r="46" spans="2:202" ht="14.25" customHeight="1">
      <c r="B46" s="344"/>
      <c r="C46" s="344"/>
      <c r="D46" s="344"/>
      <c r="E46" s="344"/>
      <c r="F46" s="344"/>
      <c r="G46" s="344"/>
      <c r="H46" s="262" t="s">
        <v>29</v>
      </c>
      <c r="I46" s="262"/>
      <c r="J46" s="262"/>
      <c r="K46" s="262" t="s">
        <v>30</v>
      </c>
      <c r="L46" s="262"/>
      <c r="M46" s="452"/>
      <c r="N46" s="594"/>
      <c r="O46" s="574">
        <v>4</v>
      </c>
      <c r="P46" s="553"/>
      <c r="Q46" s="553"/>
      <c r="R46" s="272">
        <v>8</v>
      </c>
      <c r="S46" s="272"/>
      <c r="T46" s="272"/>
      <c r="U46" s="553">
        <v>4</v>
      </c>
      <c r="V46" s="553"/>
      <c r="W46" s="553"/>
      <c r="X46" s="272">
        <v>8</v>
      </c>
      <c r="Y46" s="272"/>
      <c r="Z46" s="272"/>
      <c r="AA46" s="553">
        <v>4</v>
      </c>
      <c r="AB46" s="553"/>
      <c r="AC46" s="553"/>
      <c r="AD46" s="272">
        <v>8</v>
      </c>
      <c r="AE46" s="272"/>
      <c r="AF46" s="272"/>
      <c r="AG46" s="553">
        <v>4</v>
      </c>
      <c r="AH46" s="553"/>
      <c r="AI46" s="553"/>
      <c r="AJ46" s="272">
        <v>8</v>
      </c>
      <c r="AK46" s="272"/>
      <c r="AL46" s="272"/>
      <c r="AM46" s="553">
        <v>4</v>
      </c>
      <c r="AN46" s="553"/>
      <c r="AO46" s="553"/>
      <c r="AP46" s="272">
        <v>8</v>
      </c>
      <c r="AQ46" s="272"/>
      <c r="AR46" s="272"/>
      <c r="AS46" s="553">
        <v>4</v>
      </c>
      <c r="AT46" s="553"/>
      <c r="AU46" s="553"/>
      <c r="AV46" s="272">
        <v>8</v>
      </c>
      <c r="AW46" s="272"/>
      <c r="AX46" s="467"/>
      <c r="AY46" s="485" t="s">
        <v>4</v>
      </c>
      <c r="AZ46" s="451"/>
      <c r="BA46" s="451"/>
      <c r="BB46" s="451"/>
      <c r="BC46" s="451"/>
      <c r="BD46" s="484"/>
      <c r="BE46" s="574">
        <v>4</v>
      </c>
      <c r="BF46" s="553"/>
      <c r="BG46" s="553"/>
      <c r="BH46" s="272">
        <v>8</v>
      </c>
      <c r="BI46" s="272"/>
      <c r="BJ46" s="272"/>
      <c r="BK46" s="553">
        <v>4</v>
      </c>
      <c r="BL46" s="553"/>
      <c r="BM46" s="553"/>
      <c r="BN46" s="272">
        <v>8</v>
      </c>
      <c r="BO46" s="272"/>
      <c r="BP46" s="272"/>
      <c r="BQ46" s="553">
        <v>4</v>
      </c>
      <c r="BR46" s="553"/>
      <c r="BS46" s="553"/>
      <c r="BT46" s="272">
        <v>8</v>
      </c>
      <c r="BU46" s="272"/>
      <c r="BV46" s="272"/>
      <c r="BW46" s="553">
        <v>4</v>
      </c>
      <c r="BX46" s="553"/>
      <c r="BY46" s="553"/>
      <c r="BZ46" s="272">
        <v>8</v>
      </c>
      <c r="CA46" s="272"/>
      <c r="CB46" s="272"/>
      <c r="CC46" s="553">
        <v>4</v>
      </c>
      <c r="CD46" s="553"/>
      <c r="CE46" s="553"/>
      <c r="CF46" s="272">
        <v>8</v>
      </c>
      <c r="CG46" s="272"/>
      <c r="CH46" s="272"/>
      <c r="CI46" s="553">
        <v>4</v>
      </c>
      <c r="CJ46" s="553"/>
      <c r="CK46" s="553"/>
      <c r="CL46" s="272">
        <v>8</v>
      </c>
      <c r="CM46" s="272"/>
      <c r="CN46" s="467"/>
      <c r="CO46" s="485" t="s">
        <v>4</v>
      </c>
      <c r="CP46" s="451"/>
      <c r="CQ46" s="451"/>
      <c r="CR46" s="451"/>
      <c r="CS46" s="451"/>
      <c r="CT46" s="484"/>
      <c r="CU46" s="81"/>
      <c r="CV46" s="400"/>
      <c r="CW46" s="401"/>
      <c r="CX46" s="401"/>
      <c r="CY46" s="401"/>
      <c r="CZ46" s="401"/>
      <c r="DA46" s="401"/>
      <c r="DB46" s="401"/>
      <c r="DC46" s="401"/>
      <c r="DD46" s="401"/>
      <c r="DE46" s="401"/>
      <c r="DF46" s="401"/>
      <c r="DG46" s="401"/>
      <c r="DH46" s="401"/>
      <c r="DI46" s="401"/>
      <c r="DJ46" s="401"/>
      <c r="DK46" s="401"/>
      <c r="DL46" s="401"/>
      <c r="DM46" s="401"/>
      <c r="DN46" s="401"/>
      <c r="DO46" s="401"/>
      <c r="DP46" s="401"/>
      <c r="DQ46" s="401"/>
      <c r="DR46" s="401"/>
      <c r="DS46" s="401"/>
      <c r="DT46" s="401"/>
      <c r="DU46" s="401"/>
      <c r="DV46" s="401"/>
      <c r="DW46" s="401"/>
      <c r="DX46" s="401"/>
      <c r="DY46" s="401"/>
      <c r="DZ46" s="401"/>
      <c r="EA46" s="401"/>
      <c r="EB46" s="401"/>
      <c r="EC46" s="401"/>
      <c r="ED46" s="401"/>
      <c r="EE46" s="401"/>
      <c r="EF46" s="401"/>
      <c r="EG46" s="401"/>
      <c r="EH46" s="401"/>
      <c r="EI46" s="401"/>
      <c r="EJ46" s="405"/>
      <c r="EL46" s="340"/>
      <c r="EM46" s="335"/>
      <c r="EN46" s="335"/>
      <c r="EO46" s="335"/>
      <c r="EP46" s="335"/>
      <c r="EQ46" s="335"/>
      <c r="ER46" s="335"/>
      <c r="ES46" s="335"/>
      <c r="ET46" s="335"/>
      <c r="EU46" s="335"/>
      <c r="EV46" s="335"/>
      <c r="EW46" s="335"/>
      <c r="EX46" s="335"/>
      <c r="EY46" s="335"/>
      <c r="EZ46" s="335"/>
      <c r="FA46" s="335"/>
      <c r="FB46" s="335"/>
      <c r="FC46" s="335"/>
      <c r="FD46" s="335"/>
      <c r="FE46" s="335"/>
      <c r="FF46" s="335"/>
      <c r="FG46" s="339"/>
      <c r="FH46" s="346"/>
      <c r="FI46" s="335"/>
      <c r="FJ46" s="335"/>
      <c r="FK46" s="335"/>
      <c r="FL46" s="335"/>
      <c r="FM46" s="335"/>
      <c r="FN46" s="335"/>
      <c r="FO46" s="335"/>
      <c r="FP46" s="335"/>
      <c r="FQ46" s="335"/>
      <c r="FR46" s="335"/>
      <c r="FS46" s="335"/>
      <c r="FT46" s="335"/>
      <c r="FU46" s="335"/>
      <c r="FV46" s="335"/>
      <c r="FW46" s="335"/>
      <c r="FX46" s="335"/>
      <c r="FY46" s="335"/>
      <c r="FZ46" s="335"/>
      <c r="GA46" s="335"/>
      <c r="GB46" s="335"/>
      <c r="GC46" s="336"/>
      <c r="GD46" s="74"/>
      <c r="GE46" s="74"/>
      <c r="GF46" s="74"/>
      <c r="GG46" s="74"/>
      <c r="GH46" s="74"/>
      <c r="GN46" s="643"/>
      <c r="GO46" s="643"/>
      <c r="GP46" s="64"/>
      <c r="GQ46" s="64"/>
      <c r="GR46" s="643"/>
      <c r="GS46" s="643"/>
      <c r="GT46" s="94"/>
    </row>
    <row r="47" spans="2:202" ht="14.25" customHeight="1">
      <c r="B47" s="344"/>
      <c r="C47" s="344"/>
      <c r="D47" s="344"/>
      <c r="E47" s="344"/>
      <c r="F47" s="344"/>
      <c r="G47" s="344"/>
      <c r="H47" s="262"/>
      <c r="I47" s="262"/>
      <c r="J47" s="262"/>
      <c r="K47" s="262"/>
      <c r="L47" s="262"/>
      <c r="M47" s="452"/>
      <c r="N47" s="594"/>
      <c r="O47" s="574"/>
      <c r="P47" s="553"/>
      <c r="Q47" s="553"/>
      <c r="R47" s="272"/>
      <c r="S47" s="272"/>
      <c r="T47" s="272"/>
      <c r="U47" s="553"/>
      <c r="V47" s="553"/>
      <c r="W47" s="553"/>
      <c r="X47" s="272"/>
      <c r="Y47" s="272"/>
      <c r="Z47" s="272"/>
      <c r="AA47" s="553"/>
      <c r="AB47" s="553"/>
      <c r="AC47" s="553"/>
      <c r="AD47" s="272"/>
      <c r="AE47" s="272"/>
      <c r="AF47" s="272"/>
      <c r="AG47" s="553"/>
      <c r="AH47" s="553"/>
      <c r="AI47" s="553"/>
      <c r="AJ47" s="272"/>
      <c r="AK47" s="272"/>
      <c r="AL47" s="272"/>
      <c r="AM47" s="553"/>
      <c r="AN47" s="553"/>
      <c r="AO47" s="553"/>
      <c r="AP47" s="272"/>
      <c r="AQ47" s="272"/>
      <c r="AR47" s="272"/>
      <c r="AS47" s="553"/>
      <c r="AT47" s="553"/>
      <c r="AU47" s="553"/>
      <c r="AV47" s="272"/>
      <c r="AW47" s="272"/>
      <c r="AX47" s="467"/>
      <c r="AY47" s="485"/>
      <c r="AZ47" s="451"/>
      <c r="BA47" s="451"/>
      <c r="BB47" s="451"/>
      <c r="BC47" s="451"/>
      <c r="BD47" s="484"/>
      <c r="BE47" s="574"/>
      <c r="BF47" s="553"/>
      <c r="BG47" s="553"/>
      <c r="BH47" s="272"/>
      <c r="BI47" s="272"/>
      <c r="BJ47" s="272"/>
      <c r="BK47" s="553"/>
      <c r="BL47" s="553"/>
      <c r="BM47" s="553"/>
      <c r="BN47" s="272"/>
      <c r="BO47" s="272"/>
      <c r="BP47" s="272"/>
      <c r="BQ47" s="553"/>
      <c r="BR47" s="553"/>
      <c r="BS47" s="553"/>
      <c r="BT47" s="272"/>
      <c r="BU47" s="272"/>
      <c r="BV47" s="272"/>
      <c r="BW47" s="553"/>
      <c r="BX47" s="553"/>
      <c r="BY47" s="553"/>
      <c r="BZ47" s="272"/>
      <c r="CA47" s="272"/>
      <c r="CB47" s="272"/>
      <c r="CC47" s="553"/>
      <c r="CD47" s="553"/>
      <c r="CE47" s="553"/>
      <c r="CF47" s="272"/>
      <c r="CG47" s="272"/>
      <c r="CH47" s="272"/>
      <c r="CI47" s="553"/>
      <c r="CJ47" s="553"/>
      <c r="CK47" s="553"/>
      <c r="CL47" s="272"/>
      <c r="CM47" s="272"/>
      <c r="CN47" s="467"/>
      <c r="CO47" s="485"/>
      <c r="CP47" s="451"/>
      <c r="CQ47" s="451"/>
      <c r="CR47" s="451"/>
      <c r="CS47" s="451"/>
      <c r="CT47" s="484"/>
      <c r="CU47" s="62"/>
      <c r="CV47" s="400"/>
      <c r="CW47" s="401"/>
      <c r="CX47" s="401"/>
      <c r="CY47" s="401"/>
      <c r="CZ47" s="401"/>
      <c r="DA47" s="401"/>
      <c r="DB47" s="401"/>
      <c r="DC47" s="401"/>
      <c r="DD47" s="401"/>
      <c r="DE47" s="401"/>
      <c r="DF47" s="401"/>
      <c r="DG47" s="401"/>
      <c r="DH47" s="401"/>
      <c r="DI47" s="401"/>
      <c r="DJ47" s="401"/>
      <c r="DK47" s="401"/>
      <c r="DL47" s="401"/>
      <c r="DM47" s="401"/>
      <c r="DN47" s="401"/>
      <c r="DO47" s="401"/>
      <c r="DP47" s="401"/>
      <c r="DQ47" s="401"/>
      <c r="DR47" s="401"/>
      <c r="DS47" s="401"/>
      <c r="DT47" s="401"/>
      <c r="DU47" s="401"/>
      <c r="DV47" s="401"/>
      <c r="DW47" s="401"/>
      <c r="DX47" s="401"/>
      <c r="DY47" s="401"/>
      <c r="DZ47" s="401"/>
      <c r="EA47" s="401"/>
      <c r="EB47" s="401"/>
      <c r="EC47" s="401"/>
      <c r="ED47" s="401"/>
      <c r="EE47" s="401"/>
      <c r="EF47" s="401"/>
      <c r="EG47" s="401"/>
      <c r="EH47" s="401"/>
      <c r="EI47" s="401"/>
      <c r="EJ47" s="405"/>
      <c r="EL47" s="340">
        <f>IF(GN45=0,"",GN45)</f>
        <v>33</v>
      </c>
      <c r="EM47" s="335"/>
      <c r="EN47" s="335"/>
      <c r="EO47" s="335"/>
      <c r="EP47" s="335" t="str">
        <f>IF($CF$13="","",IF(HLOOKUP($CF$13,メンバー!$A$1:$BZ$45,5,0)=""," ",HLOOKUP($CF$13,メンバー!$A$1:$BZ$45,5,0)))</f>
        <v> </v>
      </c>
      <c r="EQ47" s="335"/>
      <c r="ER47" s="335"/>
      <c r="ES47" s="335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35"/>
      <c r="FE47" s="335"/>
      <c r="FF47" s="335"/>
      <c r="FG47" s="339"/>
      <c r="FH47" s="346">
        <f>IF(GR45=0,"",GR45)</f>
        <v>5</v>
      </c>
      <c r="FI47" s="335"/>
      <c r="FJ47" s="335"/>
      <c r="FK47" s="335"/>
      <c r="FL47" s="335" t="str">
        <f>IF($DI$13="","",IF(HLOOKUP($DI$13,メンバー!$A$1:$BZ$45,5,0)=""," ",HLOOKUP($DI$13,メンバー!$A$1:$BZ$45,5,0)))</f>
        <v> </v>
      </c>
      <c r="FM47" s="335"/>
      <c r="FN47" s="335"/>
      <c r="FO47" s="335"/>
      <c r="FP47" s="335"/>
      <c r="FQ47" s="335"/>
      <c r="FR47" s="335"/>
      <c r="FS47" s="335"/>
      <c r="FT47" s="335"/>
      <c r="FU47" s="335"/>
      <c r="FV47" s="335"/>
      <c r="FW47" s="335"/>
      <c r="FX47" s="335"/>
      <c r="FY47" s="335"/>
      <c r="FZ47" s="335"/>
      <c r="GA47" s="335"/>
      <c r="GB47" s="335"/>
      <c r="GC47" s="336"/>
      <c r="GD47" s="74"/>
      <c r="GE47" s="74"/>
      <c r="GF47" s="74"/>
      <c r="GG47" s="74"/>
      <c r="GH47" s="74"/>
      <c r="GN47" s="643"/>
      <c r="GO47" s="643"/>
      <c r="GP47" s="64"/>
      <c r="GQ47" s="64"/>
      <c r="GR47" s="643"/>
      <c r="GS47" s="643"/>
      <c r="GT47" s="94"/>
    </row>
    <row r="48" spans="2:202" ht="14.25" customHeight="1" thickBot="1">
      <c r="B48" s="344"/>
      <c r="C48" s="344"/>
      <c r="D48" s="344"/>
      <c r="E48" s="344"/>
      <c r="F48" s="344"/>
      <c r="G48" s="344"/>
      <c r="H48" s="262"/>
      <c r="I48" s="262"/>
      <c r="J48" s="262"/>
      <c r="K48" s="262"/>
      <c r="L48" s="262"/>
      <c r="M48" s="452"/>
      <c r="N48" s="595"/>
      <c r="O48" s="575"/>
      <c r="P48" s="554"/>
      <c r="Q48" s="554"/>
      <c r="R48" s="273"/>
      <c r="S48" s="273"/>
      <c r="T48" s="273"/>
      <c r="U48" s="554"/>
      <c r="V48" s="554"/>
      <c r="W48" s="554"/>
      <c r="X48" s="273"/>
      <c r="Y48" s="273"/>
      <c r="Z48" s="273"/>
      <c r="AA48" s="554"/>
      <c r="AB48" s="554"/>
      <c r="AC48" s="554"/>
      <c r="AD48" s="273"/>
      <c r="AE48" s="273"/>
      <c r="AF48" s="273"/>
      <c r="AG48" s="554"/>
      <c r="AH48" s="554"/>
      <c r="AI48" s="554"/>
      <c r="AJ48" s="273"/>
      <c r="AK48" s="273"/>
      <c r="AL48" s="273"/>
      <c r="AM48" s="554"/>
      <c r="AN48" s="554"/>
      <c r="AO48" s="554"/>
      <c r="AP48" s="273"/>
      <c r="AQ48" s="273"/>
      <c r="AR48" s="273"/>
      <c r="AS48" s="554"/>
      <c r="AT48" s="554"/>
      <c r="AU48" s="554"/>
      <c r="AV48" s="273"/>
      <c r="AW48" s="273"/>
      <c r="AX48" s="468"/>
      <c r="AY48" s="571"/>
      <c r="AZ48" s="572"/>
      <c r="BA48" s="572"/>
      <c r="BB48" s="572"/>
      <c r="BC48" s="572"/>
      <c r="BD48" s="573"/>
      <c r="BE48" s="575"/>
      <c r="BF48" s="554"/>
      <c r="BG48" s="554"/>
      <c r="BH48" s="273"/>
      <c r="BI48" s="273"/>
      <c r="BJ48" s="273"/>
      <c r="BK48" s="554"/>
      <c r="BL48" s="554"/>
      <c r="BM48" s="554"/>
      <c r="BN48" s="273"/>
      <c r="BO48" s="273"/>
      <c r="BP48" s="273"/>
      <c r="BQ48" s="554"/>
      <c r="BR48" s="554"/>
      <c r="BS48" s="554"/>
      <c r="BT48" s="273"/>
      <c r="BU48" s="273"/>
      <c r="BV48" s="273"/>
      <c r="BW48" s="554"/>
      <c r="BX48" s="554"/>
      <c r="BY48" s="554"/>
      <c r="BZ48" s="273"/>
      <c r="CA48" s="273"/>
      <c r="CB48" s="273"/>
      <c r="CC48" s="554"/>
      <c r="CD48" s="554"/>
      <c r="CE48" s="554"/>
      <c r="CF48" s="273"/>
      <c r="CG48" s="273"/>
      <c r="CH48" s="273"/>
      <c r="CI48" s="554"/>
      <c r="CJ48" s="554"/>
      <c r="CK48" s="554"/>
      <c r="CL48" s="273"/>
      <c r="CM48" s="273"/>
      <c r="CN48" s="468"/>
      <c r="CO48" s="571"/>
      <c r="CP48" s="572"/>
      <c r="CQ48" s="572"/>
      <c r="CR48" s="572"/>
      <c r="CS48" s="572"/>
      <c r="CT48" s="573"/>
      <c r="CU48" s="62"/>
      <c r="CV48" s="402"/>
      <c r="CW48" s="403"/>
      <c r="CX48" s="403"/>
      <c r="CY48" s="403"/>
      <c r="CZ48" s="403"/>
      <c r="DA48" s="403"/>
      <c r="DB48" s="403"/>
      <c r="DC48" s="403"/>
      <c r="DD48" s="403"/>
      <c r="DE48" s="403"/>
      <c r="DF48" s="403"/>
      <c r="DG48" s="403"/>
      <c r="DH48" s="403"/>
      <c r="DI48" s="403"/>
      <c r="DJ48" s="403"/>
      <c r="DK48" s="403"/>
      <c r="DL48" s="403"/>
      <c r="DM48" s="403"/>
      <c r="DN48" s="403"/>
      <c r="DO48" s="403"/>
      <c r="DP48" s="403"/>
      <c r="DQ48" s="403"/>
      <c r="DR48" s="403"/>
      <c r="DS48" s="403"/>
      <c r="DT48" s="403"/>
      <c r="DU48" s="403"/>
      <c r="DV48" s="403"/>
      <c r="DW48" s="403"/>
      <c r="DX48" s="403"/>
      <c r="DY48" s="403"/>
      <c r="DZ48" s="403"/>
      <c r="EA48" s="403"/>
      <c r="EB48" s="403"/>
      <c r="EC48" s="403"/>
      <c r="ED48" s="403"/>
      <c r="EE48" s="403"/>
      <c r="EF48" s="403"/>
      <c r="EG48" s="403"/>
      <c r="EH48" s="403"/>
      <c r="EI48" s="403"/>
      <c r="EJ48" s="406"/>
      <c r="EL48" s="340"/>
      <c r="EM48" s="335"/>
      <c r="EN48" s="335"/>
      <c r="EO48" s="335"/>
      <c r="EP48" s="335"/>
      <c r="EQ48" s="335"/>
      <c r="ER48" s="335"/>
      <c r="ES48" s="335"/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35"/>
      <c r="FE48" s="335"/>
      <c r="FF48" s="335"/>
      <c r="FG48" s="339"/>
      <c r="FH48" s="346"/>
      <c r="FI48" s="335"/>
      <c r="FJ48" s="335"/>
      <c r="FK48" s="335"/>
      <c r="FL48" s="335"/>
      <c r="FM48" s="335"/>
      <c r="FN48" s="335"/>
      <c r="FO48" s="335"/>
      <c r="FP48" s="335"/>
      <c r="FQ48" s="335"/>
      <c r="FR48" s="335"/>
      <c r="FS48" s="335"/>
      <c r="FT48" s="335"/>
      <c r="FU48" s="335"/>
      <c r="FV48" s="335"/>
      <c r="FW48" s="335"/>
      <c r="FX48" s="335"/>
      <c r="FY48" s="335"/>
      <c r="FZ48" s="335"/>
      <c r="GA48" s="335"/>
      <c r="GB48" s="335"/>
      <c r="GC48" s="336"/>
      <c r="GD48" s="74"/>
      <c r="GE48" s="74"/>
      <c r="GF48" s="74"/>
      <c r="GG48" s="74"/>
      <c r="GH48" s="74"/>
      <c r="GN48" s="643">
        <f>IF($GN$31="","",HLOOKUP($GN$31,メンバー!$A$1:$BZ$45,6,0))</f>
        <v>41</v>
      </c>
      <c r="GO48" s="643"/>
      <c r="GP48" s="64"/>
      <c r="GQ48" s="64"/>
      <c r="GR48" s="643">
        <f>IF($GR$31="","",HLOOKUP($GR$31,メンバー!$A$1:$BZ$45,6,0))</f>
        <v>0</v>
      </c>
      <c r="GS48" s="643"/>
      <c r="GT48" s="94"/>
    </row>
    <row r="49" spans="2:202" ht="12" customHeight="1" thickBot="1">
      <c r="B49" s="63"/>
      <c r="C49" s="63"/>
      <c r="D49" s="63"/>
      <c r="E49" s="63"/>
      <c r="F49" s="63"/>
      <c r="G49" s="63"/>
      <c r="I49" s="73"/>
      <c r="J49" s="73"/>
      <c r="L49" s="2"/>
      <c r="M49" s="73"/>
      <c r="N49" s="73"/>
      <c r="O49" s="73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62"/>
      <c r="BA49" s="62"/>
      <c r="BB49" s="62"/>
      <c r="BC49" s="62"/>
      <c r="BD49" s="62"/>
      <c r="BE49" s="62"/>
      <c r="BF49" s="62"/>
      <c r="BG49" s="62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62"/>
      <c r="CS49" s="62"/>
      <c r="CT49" s="62"/>
      <c r="CU49" s="62"/>
      <c r="CV49" s="62"/>
      <c r="CW49" s="62"/>
      <c r="DC49" s="77"/>
      <c r="DD49" s="77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U49" s="77"/>
      <c r="DV49" s="77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L49" s="340">
        <f>IF(GN48=0,"",GN48)</f>
        <v>41</v>
      </c>
      <c r="EM49" s="335"/>
      <c r="EN49" s="335"/>
      <c r="EO49" s="335"/>
      <c r="EP49" s="335" t="str">
        <f>IF($CF$13="","",IF(HLOOKUP($CF$13,メンバー!$A$1:$BZ$45,6,0)=""," ",HLOOKUP($CF$13,メンバー!$A$1:$BZ$45,6,0)))</f>
        <v> </v>
      </c>
      <c r="EQ49" s="335"/>
      <c r="ER49" s="335"/>
      <c r="ES49" s="335"/>
      <c r="ET49" s="335"/>
      <c r="EU49" s="335"/>
      <c r="EV49" s="335"/>
      <c r="EW49" s="335"/>
      <c r="EX49" s="335"/>
      <c r="EY49" s="335"/>
      <c r="EZ49" s="335"/>
      <c r="FA49" s="335"/>
      <c r="FB49" s="335"/>
      <c r="FC49" s="335"/>
      <c r="FD49" s="335"/>
      <c r="FE49" s="335"/>
      <c r="FF49" s="335"/>
      <c r="FG49" s="339"/>
      <c r="FH49" s="346">
        <f>IF(GR48=0,"",GR48)</f>
      </c>
      <c r="FI49" s="335"/>
      <c r="FJ49" s="335"/>
      <c r="FK49" s="335"/>
      <c r="FL49" s="335" t="str">
        <f>IF($DI$13="","",IF(HLOOKUP($DI$13,メンバー!$A$1:$BZ$45,6,0)=""," ",HLOOKUP($DI$13,メンバー!$A$1:$BZ$45,6,0)))</f>
        <v> </v>
      </c>
      <c r="FM49" s="335"/>
      <c r="FN49" s="335"/>
      <c r="FO49" s="335"/>
      <c r="FP49" s="335"/>
      <c r="FQ49" s="335"/>
      <c r="FR49" s="335"/>
      <c r="FS49" s="335"/>
      <c r="FT49" s="335"/>
      <c r="FU49" s="335"/>
      <c r="FV49" s="335"/>
      <c r="FW49" s="335"/>
      <c r="FX49" s="335"/>
      <c r="FY49" s="335"/>
      <c r="FZ49" s="335"/>
      <c r="GA49" s="335"/>
      <c r="GB49" s="335"/>
      <c r="GC49" s="336"/>
      <c r="GD49" s="74"/>
      <c r="GE49" s="74"/>
      <c r="GF49" s="74"/>
      <c r="GG49" s="74"/>
      <c r="GH49" s="74"/>
      <c r="GN49" s="643"/>
      <c r="GO49" s="643"/>
      <c r="GP49" s="64"/>
      <c r="GQ49" s="64"/>
      <c r="GR49" s="643"/>
      <c r="GS49" s="643"/>
      <c r="GT49" s="94"/>
    </row>
    <row r="50" spans="3:202" ht="14.25" customHeight="1"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593" t="s">
        <v>55</v>
      </c>
      <c r="O50" s="567" t="s">
        <v>112</v>
      </c>
      <c r="P50" s="523"/>
      <c r="Q50" s="523"/>
      <c r="R50" s="523"/>
      <c r="S50" s="532" t="s">
        <v>1</v>
      </c>
      <c r="T50" s="532"/>
      <c r="U50" s="532"/>
      <c r="V50" s="532"/>
      <c r="W50" s="532"/>
      <c r="X50" s="533"/>
      <c r="Y50" s="568" t="s">
        <v>114</v>
      </c>
      <c r="Z50" s="569"/>
      <c r="AA50" s="569"/>
      <c r="AB50" s="569"/>
      <c r="AC50" s="569"/>
      <c r="AD50" s="569"/>
      <c r="AE50" s="569"/>
      <c r="AF50" s="569"/>
      <c r="AG50" s="569"/>
      <c r="AH50" s="569"/>
      <c r="AI50" s="569"/>
      <c r="AJ50" s="569"/>
      <c r="AK50" s="569"/>
      <c r="AL50" s="569"/>
      <c r="AM50" s="569"/>
      <c r="AN50" s="569"/>
      <c r="AO50" s="569"/>
      <c r="AP50" s="569"/>
      <c r="AQ50" s="569"/>
      <c r="AR50" s="519" t="s">
        <v>47</v>
      </c>
      <c r="AS50" s="519"/>
      <c r="AT50" s="519"/>
      <c r="AU50" s="519"/>
      <c r="AV50" s="523" t="s">
        <v>3</v>
      </c>
      <c r="AW50" s="523"/>
      <c r="AX50" s="523"/>
      <c r="AY50" s="492" t="s">
        <v>102</v>
      </c>
      <c r="AZ50" s="409"/>
      <c r="BA50" s="409"/>
      <c r="BB50" s="409"/>
      <c r="BC50" s="409"/>
      <c r="BD50" s="410"/>
      <c r="BE50" s="523" t="s">
        <v>3</v>
      </c>
      <c r="BF50" s="523"/>
      <c r="BG50" s="523"/>
      <c r="BH50" s="519" t="s">
        <v>125</v>
      </c>
      <c r="BI50" s="519"/>
      <c r="BJ50" s="519"/>
      <c r="BK50" s="519"/>
      <c r="BL50" s="555" t="s">
        <v>115</v>
      </c>
      <c r="BM50" s="556"/>
      <c r="BN50" s="556"/>
      <c r="BO50" s="556"/>
      <c r="BP50" s="556"/>
      <c r="BQ50" s="556"/>
      <c r="BR50" s="556"/>
      <c r="BS50" s="556"/>
      <c r="BT50" s="556"/>
      <c r="BU50" s="556"/>
      <c r="BV50" s="556"/>
      <c r="BW50" s="556"/>
      <c r="BX50" s="556"/>
      <c r="BY50" s="556"/>
      <c r="BZ50" s="556"/>
      <c r="CA50" s="556"/>
      <c r="CB50" s="556"/>
      <c r="CC50" s="556"/>
      <c r="CD50" s="557"/>
      <c r="CE50" s="530" t="s">
        <v>113</v>
      </c>
      <c r="CF50" s="523"/>
      <c r="CG50" s="523"/>
      <c r="CH50" s="523"/>
      <c r="CI50" s="532" t="s">
        <v>1</v>
      </c>
      <c r="CJ50" s="532"/>
      <c r="CK50" s="532"/>
      <c r="CL50" s="532"/>
      <c r="CM50" s="532"/>
      <c r="CN50" s="533"/>
      <c r="CO50" s="492" t="s">
        <v>102</v>
      </c>
      <c r="CP50" s="409"/>
      <c r="CQ50" s="409"/>
      <c r="CR50" s="409"/>
      <c r="CS50" s="409"/>
      <c r="CT50" s="410"/>
      <c r="CU50" s="62"/>
      <c r="CV50" s="408" t="s">
        <v>81</v>
      </c>
      <c r="CW50" s="409"/>
      <c r="CX50" s="409"/>
      <c r="CY50" s="409"/>
      <c r="CZ50" s="409"/>
      <c r="DA50" s="409"/>
      <c r="DB50" s="409"/>
      <c r="DC50" s="409"/>
      <c r="DD50" s="409"/>
      <c r="DE50" s="409"/>
      <c r="DF50" s="409"/>
      <c r="DG50" s="409"/>
      <c r="DH50" s="409"/>
      <c r="DI50" s="409"/>
      <c r="DJ50" s="409"/>
      <c r="DK50" s="409"/>
      <c r="DL50" s="409"/>
      <c r="DM50" s="409"/>
      <c r="DN50" s="409"/>
      <c r="DO50" s="409"/>
      <c r="DP50" s="409"/>
      <c r="DQ50" s="409"/>
      <c r="DR50" s="409"/>
      <c r="DS50" s="409"/>
      <c r="DT50" s="409"/>
      <c r="DU50" s="409"/>
      <c r="DV50" s="409"/>
      <c r="DW50" s="409"/>
      <c r="DX50" s="409"/>
      <c r="DY50" s="409"/>
      <c r="DZ50" s="409"/>
      <c r="EA50" s="409"/>
      <c r="EB50" s="409"/>
      <c r="EC50" s="409"/>
      <c r="ED50" s="409"/>
      <c r="EE50" s="409"/>
      <c r="EF50" s="409"/>
      <c r="EG50" s="409"/>
      <c r="EH50" s="409"/>
      <c r="EI50" s="409"/>
      <c r="EJ50" s="410"/>
      <c r="EL50" s="340"/>
      <c r="EM50" s="335"/>
      <c r="EN50" s="335"/>
      <c r="EO50" s="335"/>
      <c r="EP50" s="335"/>
      <c r="EQ50" s="335"/>
      <c r="ER50" s="335"/>
      <c r="ES50" s="335"/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35"/>
      <c r="FE50" s="335"/>
      <c r="FF50" s="335"/>
      <c r="FG50" s="339"/>
      <c r="FH50" s="346"/>
      <c r="FI50" s="335"/>
      <c r="FJ50" s="335"/>
      <c r="FK50" s="335"/>
      <c r="FL50" s="335"/>
      <c r="FM50" s="335"/>
      <c r="FN50" s="335"/>
      <c r="FO50" s="335"/>
      <c r="FP50" s="335"/>
      <c r="FQ50" s="335"/>
      <c r="FR50" s="335"/>
      <c r="FS50" s="335"/>
      <c r="FT50" s="335"/>
      <c r="FU50" s="335"/>
      <c r="FV50" s="335"/>
      <c r="FW50" s="335"/>
      <c r="FX50" s="335"/>
      <c r="FY50" s="335"/>
      <c r="FZ50" s="335"/>
      <c r="GA50" s="335"/>
      <c r="GB50" s="335"/>
      <c r="GC50" s="336"/>
      <c r="GD50" s="74"/>
      <c r="GE50" s="74"/>
      <c r="GF50" s="74"/>
      <c r="GG50" s="74"/>
      <c r="GH50" s="74"/>
      <c r="GN50" s="643"/>
      <c r="GO50" s="643"/>
      <c r="GP50" s="64"/>
      <c r="GQ50" s="64"/>
      <c r="GR50" s="643"/>
      <c r="GS50" s="643"/>
      <c r="GT50" s="94"/>
    </row>
    <row r="51" spans="3:202" ht="14.25" customHeight="1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594"/>
      <c r="O51" s="524"/>
      <c r="P51" s="525"/>
      <c r="Q51" s="525"/>
      <c r="R51" s="525"/>
      <c r="S51" s="534"/>
      <c r="T51" s="534"/>
      <c r="U51" s="534"/>
      <c r="V51" s="534"/>
      <c r="W51" s="534"/>
      <c r="X51" s="535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20"/>
      <c r="AS51" s="520"/>
      <c r="AT51" s="520"/>
      <c r="AU51" s="520"/>
      <c r="AV51" s="525"/>
      <c r="AW51" s="525"/>
      <c r="AX51" s="525"/>
      <c r="AY51" s="493"/>
      <c r="AZ51" s="281"/>
      <c r="BA51" s="281"/>
      <c r="BB51" s="281"/>
      <c r="BC51" s="281"/>
      <c r="BD51" s="494"/>
      <c r="BE51" s="525"/>
      <c r="BF51" s="525"/>
      <c r="BG51" s="525"/>
      <c r="BH51" s="520"/>
      <c r="BI51" s="520"/>
      <c r="BJ51" s="520"/>
      <c r="BK51" s="520"/>
      <c r="BL51" s="558"/>
      <c r="BM51" s="558"/>
      <c r="BN51" s="558"/>
      <c r="BO51" s="558"/>
      <c r="BP51" s="558"/>
      <c r="BQ51" s="558"/>
      <c r="BR51" s="558"/>
      <c r="BS51" s="558"/>
      <c r="BT51" s="558"/>
      <c r="BU51" s="558"/>
      <c r="BV51" s="558"/>
      <c r="BW51" s="558"/>
      <c r="BX51" s="558"/>
      <c r="BY51" s="558"/>
      <c r="BZ51" s="558"/>
      <c r="CA51" s="558"/>
      <c r="CB51" s="558"/>
      <c r="CC51" s="558"/>
      <c r="CD51" s="559"/>
      <c r="CE51" s="531"/>
      <c r="CF51" s="525"/>
      <c r="CG51" s="525"/>
      <c r="CH51" s="525"/>
      <c r="CI51" s="534"/>
      <c r="CJ51" s="534"/>
      <c r="CK51" s="534"/>
      <c r="CL51" s="534"/>
      <c r="CM51" s="534"/>
      <c r="CN51" s="535"/>
      <c r="CO51" s="493"/>
      <c r="CP51" s="281"/>
      <c r="CQ51" s="281"/>
      <c r="CR51" s="281"/>
      <c r="CS51" s="281"/>
      <c r="CT51" s="494"/>
      <c r="CU51" s="62"/>
      <c r="CV51" s="411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412"/>
      <c r="EL51" s="340">
        <f>IF(GN51=0,"",GN51)</f>
      </c>
      <c r="EM51" s="335"/>
      <c r="EN51" s="335"/>
      <c r="EO51" s="335"/>
      <c r="EP51" s="335" t="str">
        <f>IF($CF$13="","",IF(HLOOKUP($CF$13,メンバー!$A$1:$BZ$45,7,0)=""," ",HLOOKUP($CF$13,メンバー!$A$1:$BZ$45,7,0)))</f>
        <v> </v>
      </c>
      <c r="EQ51" s="335"/>
      <c r="ER51" s="335"/>
      <c r="ES51" s="335"/>
      <c r="ET51" s="335"/>
      <c r="EU51" s="335"/>
      <c r="EV51" s="335"/>
      <c r="EW51" s="335"/>
      <c r="EX51" s="335"/>
      <c r="EY51" s="335"/>
      <c r="EZ51" s="335"/>
      <c r="FA51" s="335"/>
      <c r="FB51" s="335"/>
      <c r="FC51" s="335"/>
      <c r="FD51" s="335"/>
      <c r="FE51" s="335"/>
      <c r="FF51" s="335"/>
      <c r="FG51" s="339"/>
      <c r="FH51" s="346">
        <f>IF(GR51=0,"",GR51)</f>
      </c>
      <c r="FI51" s="335"/>
      <c r="FJ51" s="335"/>
      <c r="FK51" s="335"/>
      <c r="FL51" s="335" t="str">
        <f>IF($DI$13="","",IF(HLOOKUP($DI$13,メンバー!$A$1:$BZ$45,7,0)=""," ",HLOOKUP($DI$13,メンバー!$A$1:$BZ$45,7,0)))</f>
        <v> </v>
      </c>
      <c r="FM51" s="335"/>
      <c r="FN51" s="335"/>
      <c r="FO51" s="335"/>
      <c r="FP51" s="335"/>
      <c r="FQ51" s="335"/>
      <c r="FR51" s="335"/>
      <c r="FS51" s="335"/>
      <c r="FT51" s="335"/>
      <c r="FU51" s="335"/>
      <c r="FV51" s="335"/>
      <c r="FW51" s="335"/>
      <c r="FX51" s="335"/>
      <c r="FY51" s="335"/>
      <c r="FZ51" s="335"/>
      <c r="GA51" s="335"/>
      <c r="GB51" s="335"/>
      <c r="GC51" s="336"/>
      <c r="GD51" s="74"/>
      <c r="GE51" s="74"/>
      <c r="GF51" s="74"/>
      <c r="GG51" s="74"/>
      <c r="GH51" s="74"/>
      <c r="GN51" s="643">
        <f>IF($GN$31="","",HLOOKUP($GN$31,メンバー!$A$1:$BZ$45,7,0))</f>
        <v>0</v>
      </c>
      <c r="GO51" s="643"/>
      <c r="GP51" s="64"/>
      <c r="GQ51" s="64"/>
      <c r="GR51" s="643">
        <f>IF($GR$31="","",HLOOKUP($GR$31,メンバー!$A$1:$BZ$45,7,0))</f>
        <v>0</v>
      </c>
      <c r="GS51" s="643"/>
      <c r="GT51" s="94"/>
    </row>
    <row r="52" spans="3:202" ht="14.25" customHeight="1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594"/>
      <c r="O52" s="524"/>
      <c r="P52" s="525"/>
      <c r="Q52" s="525"/>
      <c r="R52" s="525"/>
      <c r="S52" s="534"/>
      <c r="T52" s="534"/>
      <c r="U52" s="534"/>
      <c r="V52" s="534"/>
      <c r="W52" s="534"/>
      <c r="X52" s="535"/>
      <c r="Y52" s="570"/>
      <c r="Z52" s="570"/>
      <c r="AA52" s="570"/>
      <c r="AB52" s="570"/>
      <c r="AC52" s="570"/>
      <c r="AD52" s="570"/>
      <c r="AE52" s="570"/>
      <c r="AF52" s="570"/>
      <c r="AG52" s="570"/>
      <c r="AH52" s="570"/>
      <c r="AI52" s="570"/>
      <c r="AJ52" s="570"/>
      <c r="AK52" s="570"/>
      <c r="AL52" s="570"/>
      <c r="AM52" s="570"/>
      <c r="AN52" s="570"/>
      <c r="AO52" s="570"/>
      <c r="AP52" s="570"/>
      <c r="AQ52" s="570"/>
      <c r="AR52" s="520"/>
      <c r="AS52" s="520"/>
      <c r="AT52" s="520"/>
      <c r="AU52" s="520"/>
      <c r="AV52" s="525" t="s">
        <v>46</v>
      </c>
      <c r="AW52" s="525"/>
      <c r="AX52" s="525"/>
      <c r="AY52" s="493"/>
      <c r="AZ52" s="281"/>
      <c r="BA52" s="281"/>
      <c r="BB52" s="281"/>
      <c r="BC52" s="281"/>
      <c r="BD52" s="494"/>
      <c r="BE52" s="525" t="s">
        <v>46</v>
      </c>
      <c r="BF52" s="525"/>
      <c r="BG52" s="525"/>
      <c r="BH52" s="520"/>
      <c r="BI52" s="520"/>
      <c r="BJ52" s="520"/>
      <c r="BK52" s="520"/>
      <c r="BL52" s="558"/>
      <c r="BM52" s="558"/>
      <c r="BN52" s="558"/>
      <c r="BO52" s="558"/>
      <c r="BP52" s="558"/>
      <c r="BQ52" s="558"/>
      <c r="BR52" s="558"/>
      <c r="BS52" s="558"/>
      <c r="BT52" s="558"/>
      <c r="BU52" s="558"/>
      <c r="BV52" s="558"/>
      <c r="BW52" s="558"/>
      <c r="BX52" s="558"/>
      <c r="BY52" s="558"/>
      <c r="BZ52" s="558"/>
      <c r="CA52" s="558"/>
      <c r="CB52" s="558"/>
      <c r="CC52" s="558"/>
      <c r="CD52" s="559"/>
      <c r="CE52" s="531"/>
      <c r="CF52" s="525"/>
      <c r="CG52" s="525"/>
      <c r="CH52" s="525"/>
      <c r="CI52" s="534"/>
      <c r="CJ52" s="534"/>
      <c r="CK52" s="534"/>
      <c r="CL52" s="534"/>
      <c r="CM52" s="534"/>
      <c r="CN52" s="535"/>
      <c r="CO52" s="493"/>
      <c r="CP52" s="281"/>
      <c r="CQ52" s="281"/>
      <c r="CR52" s="281"/>
      <c r="CS52" s="281"/>
      <c r="CT52" s="494"/>
      <c r="CU52" s="62"/>
      <c r="CV52" s="407" t="s">
        <v>78</v>
      </c>
      <c r="CW52" s="262"/>
      <c r="CX52" s="262"/>
      <c r="CY52" s="262"/>
      <c r="CZ52" s="262"/>
      <c r="DA52" s="262"/>
      <c r="DB52" s="262"/>
      <c r="DC52" s="413" t="s">
        <v>68</v>
      </c>
      <c r="DD52" s="230"/>
      <c r="DE52" s="230"/>
      <c r="DF52" s="230"/>
      <c r="DG52" s="230"/>
      <c r="DH52" s="230"/>
      <c r="DI52" s="230"/>
      <c r="DJ52" s="230"/>
      <c r="DK52" s="230"/>
      <c r="DL52" s="230"/>
      <c r="DM52" s="230"/>
      <c r="DN52" s="230"/>
      <c r="DO52" s="230"/>
      <c r="DP52" s="235"/>
      <c r="DQ52" s="418" t="s">
        <v>76</v>
      </c>
      <c r="DR52" s="419"/>
      <c r="DS52" s="419"/>
      <c r="DT52" s="419"/>
      <c r="DU52" s="419"/>
      <c r="DV52" s="419"/>
      <c r="DW52" s="420"/>
      <c r="DX52" s="428" t="s">
        <v>69</v>
      </c>
      <c r="DY52" s="262"/>
      <c r="DZ52" s="262"/>
      <c r="EA52" s="262"/>
      <c r="EB52" s="262"/>
      <c r="EC52" s="262"/>
      <c r="ED52" s="262"/>
      <c r="EE52" s="262"/>
      <c r="EF52" s="262"/>
      <c r="EG52" s="262"/>
      <c r="EH52" s="262"/>
      <c r="EI52" s="262"/>
      <c r="EJ52" s="263"/>
      <c r="EL52" s="340"/>
      <c r="EM52" s="335"/>
      <c r="EN52" s="335"/>
      <c r="EO52" s="335"/>
      <c r="EP52" s="335"/>
      <c r="EQ52" s="335"/>
      <c r="ER52" s="335"/>
      <c r="ES52" s="335"/>
      <c r="ET52" s="335"/>
      <c r="EU52" s="335"/>
      <c r="EV52" s="335"/>
      <c r="EW52" s="335"/>
      <c r="EX52" s="335"/>
      <c r="EY52" s="335"/>
      <c r="EZ52" s="335"/>
      <c r="FA52" s="335"/>
      <c r="FB52" s="335"/>
      <c r="FC52" s="335"/>
      <c r="FD52" s="335"/>
      <c r="FE52" s="335"/>
      <c r="FF52" s="335"/>
      <c r="FG52" s="339"/>
      <c r="FH52" s="346"/>
      <c r="FI52" s="335"/>
      <c r="FJ52" s="335"/>
      <c r="FK52" s="335"/>
      <c r="FL52" s="335"/>
      <c r="FM52" s="335"/>
      <c r="FN52" s="335"/>
      <c r="FO52" s="335"/>
      <c r="FP52" s="335"/>
      <c r="FQ52" s="335"/>
      <c r="FR52" s="335"/>
      <c r="FS52" s="335"/>
      <c r="FT52" s="335"/>
      <c r="FU52" s="335"/>
      <c r="FV52" s="335"/>
      <c r="FW52" s="335"/>
      <c r="FX52" s="335"/>
      <c r="FY52" s="335"/>
      <c r="FZ52" s="335"/>
      <c r="GA52" s="335"/>
      <c r="GB52" s="335"/>
      <c r="GC52" s="336"/>
      <c r="GD52" s="74"/>
      <c r="GE52" s="74"/>
      <c r="GF52" s="74"/>
      <c r="GG52" s="74"/>
      <c r="GH52" s="74"/>
      <c r="GN52" s="643"/>
      <c r="GO52" s="643"/>
      <c r="GP52" s="64"/>
      <c r="GQ52" s="64"/>
      <c r="GR52" s="643"/>
      <c r="GS52" s="643"/>
      <c r="GT52" s="94"/>
    </row>
    <row r="53" spans="3:202" ht="14.25" customHeight="1" thickBot="1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594"/>
      <c r="O53" s="524"/>
      <c r="P53" s="525"/>
      <c r="Q53" s="525"/>
      <c r="R53" s="525"/>
      <c r="S53" s="534"/>
      <c r="T53" s="534"/>
      <c r="U53" s="534"/>
      <c r="V53" s="534"/>
      <c r="W53" s="534"/>
      <c r="X53" s="535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20"/>
      <c r="AS53" s="520"/>
      <c r="AT53" s="520"/>
      <c r="AU53" s="520"/>
      <c r="AV53" s="525"/>
      <c r="AW53" s="525"/>
      <c r="AX53" s="525"/>
      <c r="AY53" s="394"/>
      <c r="AZ53" s="395"/>
      <c r="BA53" s="395"/>
      <c r="BB53" s="395"/>
      <c r="BC53" s="395"/>
      <c r="BD53" s="397"/>
      <c r="BE53" s="525"/>
      <c r="BF53" s="525"/>
      <c r="BG53" s="525"/>
      <c r="BH53" s="520"/>
      <c r="BI53" s="520"/>
      <c r="BJ53" s="520"/>
      <c r="BK53" s="520"/>
      <c r="BL53" s="560"/>
      <c r="BM53" s="560"/>
      <c r="BN53" s="560"/>
      <c r="BO53" s="560"/>
      <c r="BP53" s="560"/>
      <c r="BQ53" s="560"/>
      <c r="BR53" s="560"/>
      <c r="BS53" s="560"/>
      <c r="BT53" s="560"/>
      <c r="BU53" s="560"/>
      <c r="BV53" s="560"/>
      <c r="BW53" s="560"/>
      <c r="BX53" s="560"/>
      <c r="BY53" s="560"/>
      <c r="BZ53" s="560"/>
      <c r="CA53" s="560"/>
      <c r="CB53" s="560"/>
      <c r="CC53" s="560"/>
      <c r="CD53" s="561"/>
      <c r="CE53" s="531"/>
      <c r="CF53" s="525"/>
      <c r="CG53" s="525"/>
      <c r="CH53" s="525"/>
      <c r="CI53" s="534"/>
      <c r="CJ53" s="534"/>
      <c r="CK53" s="534"/>
      <c r="CL53" s="534"/>
      <c r="CM53" s="534"/>
      <c r="CN53" s="535"/>
      <c r="CO53" s="394"/>
      <c r="CP53" s="395"/>
      <c r="CQ53" s="395"/>
      <c r="CR53" s="395"/>
      <c r="CS53" s="395"/>
      <c r="CT53" s="397"/>
      <c r="CV53" s="362"/>
      <c r="CW53" s="262"/>
      <c r="CX53" s="262"/>
      <c r="CY53" s="262"/>
      <c r="CZ53" s="262"/>
      <c r="DA53" s="262"/>
      <c r="DB53" s="262"/>
      <c r="DC53" s="414"/>
      <c r="DD53" s="232"/>
      <c r="DE53" s="232"/>
      <c r="DF53" s="232"/>
      <c r="DG53" s="232"/>
      <c r="DH53" s="232"/>
      <c r="DI53" s="232"/>
      <c r="DJ53" s="232"/>
      <c r="DK53" s="232"/>
      <c r="DL53" s="232"/>
      <c r="DM53" s="232"/>
      <c r="DN53" s="232"/>
      <c r="DO53" s="232"/>
      <c r="DP53" s="236"/>
      <c r="DQ53" s="421"/>
      <c r="DR53" s="422"/>
      <c r="DS53" s="422"/>
      <c r="DT53" s="422"/>
      <c r="DU53" s="422"/>
      <c r="DV53" s="422"/>
      <c r="DW53" s="423"/>
      <c r="DX53" s="262"/>
      <c r="DY53" s="262"/>
      <c r="DZ53" s="262"/>
      <c r="EA53" s="262"/>
      <c r="EB53" s="262"/>
      <c r="EC53" s="262"/>
      <c r="ED53" s="262"/>
      <c r="EE53" s="262"/>
      <c r="EF53" s="262"/>
      <c r="EG53" s="262"/>
      <c r="EH53" s="262"/>
      <c r="EI53" s="262"/>
      <c r="EJ53" s="263"/>
      <c r="EL53" s="340">
        <f>IF(GN54=0,"",GN54)</f>
      </c>
      <c r="EM53" s="335"/>
      <c r="EN53" s="335"/>
      <c r="EO53" s="335"/>
      <c r="EP53" s="335" t="str">
        <f>IF($CF$13="","",IF(HLOOKUP($CF$13,メンバー!$A$1:$BZ$45,8,0)=""," ",HLOOKUP($CF$13,メンバー!$A$1:$BZ$45,8,0)))</f>
        <v> </v>
      </c>
      <c r="EQ53" s="335"/>
      <c r="ER53" s="335"/>
      <c r="ES53" s="335"/>
      <c r="ET53" s="335"/>
      <c r="EU53" s="335"/>
      <c r="EV53" s="335"/>
      <c r="EW53" s="335"/>
      <c r="EX53" s="335"/>
      <c r="EY53" s="335"/>
      <c r="EZ53" s="335"/>
      <c r="FA53" s="335"/>
      <c r="FB53" s="335"/>
      <c r="FC53" s="335"/>
      <c r="FD53" s="335"/>
      <c r="FE53" s="335"/>
      <c r="FF53" s="335"/>
      <c r="FG53" s="339"/>
      <c r="FH53" s="346">
        <f>IF(GR54=0,"",GR54)</f>
      </c>
      <c r="FI53" s="335"/>
      <c r="FJ53" s="335"/>
      <c r="FK53" s="335"/>
      <c r="FL53" s="335" t="str">
        <f>IF($DI$13="","",IF(HLOOKUP($DI$13,メンバー!$A$1:$BZ$45,8,0)=""," ",HLOOKUP($DI$13,メンバー!$A$1:$BZ$45,8,0)))</f>
        <v> </v>
      </c>
      <c r="FM53" s="335"/>
      <c r="FN53" s="335"/>
      <c r="FO53" s="335"/>
      <c r="FP53" s="335"/>
      <c r="FQ53" s="335"/>
      <c r="FR53" s="335"/>
      <c r="FS53" s="335"/>
      <c r="FT53" s="335"/>
      <c r="FU53" s="335"/>
      <c r="FV53" s="335"/>
      <c r="FW53" s="335"/>
      <c r="FX53" s="335"/>
      <c r="FY53" s="335"/>
      <c r="FZ53" s="335"/>
      <c r="GA53" s="335"/>
      <c r="GB53" s="335"/>
      <c r="GC53" s="336"/>
      <c r="GD53" s="74"/>
      <c r="GE53" s="74"/>
      <c r="GF53" s="74"/>
      <c r="GG53" s="74"/>
      <c r="GH53" s="74"/>
      <c r="GN53" s="643"/>
      <c r="GO53" s="643"/>
      <c r="GP53" s="64"/>
      <c r="GQ53" s="64"/>
      <c r="GR53" s="643"/>
      <c r="GS53" s="643"/>
      <c r="GT53" s="94"/>
    </row>
    <row r="54" spans="2:202" ht="14.25" customHeight="1">
      <c r="B54" s="592" t="s">
        <v>5</v>
      </c>
      <c r="C54" s="592"/>
      <c r="D54" s="537" t="s">
        <v>111</v>
      </c>
      <c r="E54" s="344"/>
      <c r="F54" s="344"/>
      <c r="G54" s="344"/>
      <c r="H54" s="344"/>
      <c r="I54" s="344"/>
      <c r="J54" s="344"/>
      <c r="K54" s="344"/>
      <c r="L54" s="344"/>
      <c r="M54" s="345"/>
      <c r="N54" s="594"/>
      <c r="O54" s="496" t="s">
        <v>48</v>
      </c>
      <c r="P54" s="496"/>
      <c r="Q54" s="496"/>
      <c r="R54" s="496"/>
      <c r="S54" s="496"/>
      <c r="T54" s="497"/>
      <c r="U54" s="516" t="s">
        <v>49</v>
      </c>
      <c r="V54" s="516"/>
      <c r="W54" s="516"/>
      <c r="X54" s="516"/>
      <c r="Y54" s="516"/>
      <c r="Z54" s="516"/>
      <c r="AA54" s="516" t="s">
        <v>50</v>
      </c>
      <c r="AB54" s="516"/>
      <c r="AC54" s="516"/>
      <c r="AD54" s="516"/>
      <c r="AE54" s="516"/>
      <c r="AF54" s="516"/>
      <c r="AG54" s="516" t="s">
        <v>51</v>
      </c>
      <c r="AH54" s="516"/>
      <c r="AI54" s="516"/>
      <c r="AJ54" s="516"/>
      <c r="AK54" s="516"/>
      <c r="AL54" s="516"/>
      <c r="AM54" s="516" t="s">
        <v>52</v>
      </c>
      <c r="AN54" s="516"/>
      <c r="AO54" s="516"/>
      <c r="AP54" s="516"/>
      <c r="AQ54" s="516"/>
      <c r="AR54" s="516"/>
      <c r="AS54" s="495" t="s">
        <v>53</v>
      </c>
      <c r="AT54" s="496"/>
      <c r="AU54" s="496"/>
      <c r="AV54" s="496"/>
      <c r="AW54" s="496"/>
      <c r="AX54" s="496"/>
      <c r="AY54" s="588" t="s">
        <v>121</v>
      </c>
      <c r="AZ54" s="583"/>
      <c r="BA54" s="583" t="s">
        <v>122</v>
      </c>
      <c r="BB54" s="583"/>
      <c r="BC54" s="583" t="s">
        <v>123</v>
      </c>
      <c r="BD54" s="584"/>
      <c r="BE54" s="496" t="s">
        <v>48</v>
      </c>
      <c r="BF54" s="496"/>
      <c r="BG54" s="496"/>
      <c r="BH54" s="496"/>
      <c r="BI54" s="496"/>
      <c r="BJ54" s="497"/>
      <c r="BK54" s="516" t="s">
        <v>49</v>
      </c>
      <c r="BL54" s="516"/>
      <c r="BM54" s="516"/>
      <c r="BN54" s="516"/>
      <c r="BO54" s="516"/>
      <c r="BP54" s="516"/>
      <c r="BQ54" s="516" t="s">
        <v>50</v>
      </c>
      <c r="BR54" s="516"/>
      <c r="BS54" s="516"/>
      <c r="BT54" s="516"/>
      <c r="BU54" s="516"/>
      <c r="BV54" s="516"/>
      <c r="BW54" s="516" t="s">
        <v>51</v>
      </c>
      <c r="BX54" s="516"/>
      <c r="BY54" s="516"/>
      <c r="BZ54" s="516"/>
      <c r="CA54" s="516"/>
      <c r="CB54" s="516"/>
      <c r="CC54" s="516" t="s">
        <v>52</v>
      </c>
      <c r="CD54" s="516"/>
      <c r="CE54" s="516"/>
      <c r="CF54" s="516"/>
      <c r="CG54" s="516"/>
      <c r="CH54" s="516"/>
      <c r="CI54" s="495" t="s">
        <v>53</v>
      </c>
      <c r="CJ54" s="496"/>
      <c r="CK54" s="496"/>
      <c r="CL54" s="496"/>
      <c r="CM54" s="496"/>
      <c r="CN54" s="496"/>
      <c r="CO54" s="588" t="s">
        <v>121</v>
      </c>
      <c r="CP54" s="583"/>
      <c r="CQ54" s="583" t="s">
        <v>122</v>
      </c>
      <c r="CR54" s="583"/>
      <c r="CS54" s="583" t="s">
        <v>123</v>
      </c>
      <c r="CT54" s="584"/>
      <c r="CV54" s="362"/>
      <c r="CW54" s="262"/>
      <c r="CX54" s="262"/>
      <c r="CY54" s="262"/>
      <c r="CZ54" s="262"/>
      <c r="DA54" s="262"/>
      <c r="DB54" s="262"/>
      <c r="DC54" s="414"/>
      <c r="DD54" s="232"/>
      <c r="DE54" s="232"/>
      <c r="DF54" s="232"/>
      <c r="DG54" s="232"/>
      <c r="DH54" s="232"/>
      <c r="DI54" s="232"/>
      <c r="DJ54" s="232"/>
      <c r="DK54" s="232"/>
      <c r="DL54" s="232"/>
      <c r="DM54" s="232"/>
      <c r="DN54" s="232"/>
      <c r="DO54" s="232"/>
      <c r="DP54" s="236"/>
      <c r="DQ54" s="421"/>
      <c r="DR54" s="422"/>
      <c r="DS54" s="422"/>
      <c r="DT54" s="422"/>
      <c r="DU54" s="422"/>
      <c r="DV54" s="422"/>
      <c r="DW54" s="423"/>
      <c r="DX54" s="262"/>
      <c r="DY54" s="262"/>
      <c r="DZ54" s="262"/>
      <c r="EA54" s="262"/>
      <c r="EB54" s="262"/>
      <c r="EC54" s="262"/>
      <c r="ED54" s="262"/>
      <c r="EE54" s="262"/>
      <c r="EF54" s="262"/>
      <c r="EG54" s="262"/>
      <c r="EH54" s="262"/>
      <c r="EI54" s="262"/>
      <c r="EJ54" s="263"/>
      <c r="EK54" s="64"/>
      <c r="EL54" s="340"/>
      <c r="EM54" s="335"/>
      <c r="EN54" s="335"/>
      <c r="EO54" s="335"/>
      <c r="EP54" s="335"/>
      <c r="EQ54" s="335"/>
      <c r="ER54" s="335"/>
      <c r="ES54" s="335"/>
      <c r="ET54" s="335"/>
      <c r="EU54" s="335"/>
      <c r="EV54" s="335"/>
      <c r="EW54" s="335"/>
      <c r="EX54" s="335"/>
      <c r="EY54" s="335"/>
      <c r="EZ54" s="335"/>
      <c r="FA54" s="335"/>
      <c r="FB54" s="335"/>
      <c r="FC54" s="335"/>
      <c r="FD54" s="335"/>
      <c r="FE54" s="335"/>
      <c r="FF54" s="335"/>
      <c r="FG54" s="339"/>
      <c r="FH54" s="346"/>
      <c r="FI54" s="335"/>
      <c r="FJ54" s="335"/>
      <c r="FK54" s="335"/>
      <c r="FL54" s="335"/>
      <c r="FM54" s="335"/>
      <c r="FN54" s="335"/>
      <c r="FO54" s="335"/>
      <c r="FP54" s="335"/>
      <c r="FQ54" s="335"/>
      <c r="FR54" s="335"/>
      <c r="FS54" s="335"/>
      <c r="FT54" s="335"/>
      <c r="FU54" s="335"/>
      <c r="FV54" s="335"/>
      <c r="FW54" s="335"/>
      <c r="FX54" s="335"/>
      <c r="FY54" s="335"/>
      <c r="FZ54" s="335"/>
      <c r="GA54" s="335"/>
      <c r="GB54" s="335"/>
      <c r="GC54" s="336"/>
      <c r="GD54" s="74"/>
      <c r="GE54" s="74"/>
      <c r="GF54" s="74"/>
      <c r="GG54" s="74"/>
      <c r="GH54" s="74"/>
      <c r="GN54" s="643">
        <f>IF($GN$31="","",HLOOKUP($GN$31,メンバー!$A$1:$BZ$45,8,0))</f>
        <v>0</v>
      </c>
      <c r="GO54" s="643"/>
      <c r="GP54" s="64"/>
      <c r="GQ54" s="64"/>
      <c r="GR54" s="643">
        <f>IF($GR$31="","",HLOOKUP($GR$31,メンバー!$A$1:$BZ$45,8,0))</f>
        <v>0</v>
      </c>
      <c r="GS54" s="643"/>
      <c r="GT54" s="94"/>
    </row>
    <row r="55" spans="2:202" ht="14.25" customHeight="1">
      <c r="B55" s="592"/>
      <c r="C55" s="592"/>
      <c r="D55" s="344"/>
      <c r="E55" s="344"/>
      <c r="F55" s="344"/>
      <c r="G55" s="344"/>
      <c r="H55" s="344"/>
      <c r="I55" s="344"/>
      <c r="J55" s="344"/>
      <c r="K55" s="344"/>
      <c r="L55" s="344"/>
      <c r="M55" s="345"/>
      <c r="N55" s="594"/>
      <c r="O55" s="499"/>
      <c r="P55" s="499"/>
      <c r="Q55" s="499"/>
      <c r="R55" s="499"/>
      <c r="S55" s="499"/>
      <c r="T55" s="500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2"/>
      <c r="AL55" s="352"/>
      <c r="AM55" s="352"/>
      <c r="AN55" s="352"/>
      <c r="AO55" s="352"/>
      <c r="AP55" s="352"/>
      <c r="AQ55" s="352"/>
      <c r="AR55" s="352"/>
      <c r="AS55" s="498"/>
      <c r="AT55" s="499"/>
      <c r="AU55" s="499"/>
      <c r="AV55" s="499"/>
      <c r="AW55" s="499"/>
      <c r="AX55" s="499"/>
      <c r="AY55" s="589"/>
      <c r="AZ55" s="585"/>
      <c r="BA55" s="585"/>
      <c r="BB55" s="585"/>
      <c r="BC55" s="585"/>
      <c r="BD55" s="586"/>
      <c r="BE55" s="499"/>
      <c r="BF55" s="499"/>
      <c r="BG55" s="499"/>
      <c r="BH55" s="499"/>
      <c r="BI55" s="499"/>
      <c r="BJ55" s="500"/>
      <c r="BK55" s="352"/>
      <c r="BL55" s="352"/>
      <c r="BM55" s="352"/>
      <c r="BN55" s="352"/>
      <c r="BO55" s="352"/>
      <c r="BP55" s="352"/>
      <c r="BQ55" s="352"/>
      <c r="BR55" s="352"/>
      <c r="BS55" s="352"/>
      <c r="BT55" s="352"/>
      <c r="BU55" s="352"/>
      <c r="BV55" s="352"/>
      <c r="BW55" s="352"/>
      <c r="BX55" s="352"/>
      <c r="BY55" s="352"/>
      <c r="BZ55" s="352"/>
      <c r="CA55" s="352"/>
      <c r="CB55" s="352"/>
      <c r="CC55" s="352"/>
      <c r="CD55" s="352"/>
      <c r="CE55" s="352"/>
      <c r="CF55" s="352"/>
      <c r="CG55" s="352"/>
      <c r="CH55" s="352"/>
      <c r="CI55" s="498"/>
      <c r="CJ55" s="499"/>
      <c r="CK55" s="499"/>
      <c r="CL55" s="499"/>
      <c r="CM55" s="499"/>
      <c r="CN55" s="499"/>
      <c r="CO55" s="589"/>
      <c r="CP55" s="585"/>
      <c r="CQ55" s="585"/>
      <c r="CR55" s="585"/>
      <c r="CS55" s="585"/>
      <c r="CT55" s="586"/>
      <c r="CU55" s="2"/>
      <c r="CV55" s="362"/>
      <c r="CW55" s="262"/>
      <c r="CX55" s="262"/>
      <c r="CY55" s="262"/>
      <c r="CZ55" s="262"/>
      <c r="DA55" s="262"/>
      <c r="DB55" s="262"/>
      <c r="DC55" s="415"/>
      <c r="DD55" s="416"/>
      <c r="DE55" s="416"/>
      <c r="DF55" s="416"/>
      <c r="DG55" s="416"/>
      <c r="DH55" s="416"/>
      <c r="DI55" s="416"/>
      <c r="DJ55" s="416"/>
      <c r="DK55" s="416"/>
      <c r="DL55" s="416"/>
      <c r="DM55" s="416"/>
      <c r="DN55" s="416"/>
      <c r="DO55" s="416"/>
      <c r="DP55" s="417"/>
      <c r="DQ55" s="424"/>
      <c r="DR55" s="425"/>
      <c r="DS55" s="425"/>
      <c r="DT55" s="425"/>
      <c r="DU55" s="425"/>
      <c r="DV55" s="425"/>
      <c r="DW55" s="426"/>
      <c r="DX55" s="262"/>
      <c r="DY55" s="262"/>
      <c r="DZ55" s="262"/>
      <c r="EA55" s="262"/>
      <c r="EB55" s="262"/>
      <c r="EC55" s="262"/>
      <c r="ED55" s="262"/>
      <c r="EE55" s="262"/>
      <c r="EF55" s="262"/>
      <c r="EG55" s="262"/>
      <c r="EH55" s="262"/>
      <c r="EI55" s="262"/>
      <c r="EJ55" s="263"/>
      <c r="EK55" s="64"/>
      <c r="EL55" s="340">
        <f>IF(GN57=0,"",GN57)</f>
      </c>
      <c r="EM55" s="335"/>
      <c r="EN55" s="335"/>
      <c r="EO55" s="335"/>
      <c r="EP55" s="335" t="str">
        <f>IF($CF$13="","",IF(HLOOKUP($CF$13,メンバー!$A$1:$BZ$45,9,0)=""," ",HLOOKUP($CF$13,メンバー!$A$1:$BZ$45,9,0)))</f>
        <v> </v>
      </c>
      <c r="EQ55" s="335"/>
      <c r="ER55" s="335"/>
      <c r="ES55" s="335"/>
      <c r="ET55" s="335"/>
      <c r="EU55" s="335"/>
      <c r="EV55" s="335"/>
      <c r="EW55" s="335"/>
      <c r="EX55" s="335"/>
      <c r="EY55" s="335"/>
      <c r="EZ55" s="335"/>
      <c r="FA55" s="335"/>
      <c r="FB55" s="335"/>
      <c r="FC55" s="335"/>
      <c r="FD55" s="335"/>
      <c r="FE55" s="335"/>
      <c r="FF55" s="335"/>
      <c r="FG55" s="339"/>
      <c r="FH55" s="346">
        <f>IF(GR57=0,"",GR57)</f>
      </c>
      <c r="FI55" s="335"/>
      <c r="FJ55" s="335"/>
      <c r="FK55" s="335"/>
      <c r="FL55" s="335" t="str">
        <f>IF($DI$13="","",IF(HLOOKUP($DI$13,メンバー!$A$1:$BZ$45,9,0)=""," ",HLOOKUP($DI$13,メンバー!$A$1:$BZ$45,9,0)))</f>
        <v> </v>
      </c>
      <c r="FM55" s="335"/>
      <c r="FN55" s="335"/>
      <c r="FO55" s="335"/>
      <c r="FP55" s="335"/>
      <c r="FQ55" s="335"/>
      <c r="FR55" s="335"/>
      <c r="FS55" s="335"/>
      <c r="FT55" s="335"/>
      <c r="FU55" s="335"/>
      <c r="FV55" s="335"/>
      <c r="FW55" s="335"/>
      <c r="FX55" s="335"/>
      <c r="FY55" s="335"/>
      <c r="FZ55" s="335"/>
      <c r="GA55" s="335"/>
      <c r="GB55" s="335"/>
      <c r="GC55" s="336"/>
      <c r="GD55" s="74"/>
      <c r="GE55" s="74"/>
      <c r="GF55" s="74"/>
      <c r="GG55" s="74"/>
      <c r="GH55" s="74"/>
      <c r="GN55" s="643"/>
      <c r="GO55" s="643"/>
      <c r="GP55" s="64"/>
      <c r="GQ55" s="64"/>
      <c r="GR55" s="643"/>
      <c r="GS55" s="643"/>
      <c r="GT55" s="94"/>
    </row>
    <row r="56" spans="2:202" ht="14.25" customHeight="1" thickBot="1">
      <c r="B56" s="592"/>
      <c r="C56" s="592"/>
      <c r="D56" s="344"/>
      <c r="E56" s="344"/>
      <c r="F56" s="344"/>
      <c r="G56" s="344"/>
      <c r="H56" s="344"/>
      <c r="I56" s="344"/>
      <c r="J56" s="344"/>
      <c r="K56" s="344"/>
      <c r="L56" s="344"/>
      <c r="M56" s="345"/>
      <c r="N56" s="594"/>
      <c r="O56" s="502"/>
      <c r="P56" s="502"/>
      <c r="Q56" s="502"/>
      <c r="R56" s="502"/>
      <c r="S56" s="502"/>
      <c r="T56" s="503"/>
      <c r="U56" s="517"/>
      <c r="V56" s="517"/>
      <c r="W56" s="517"/>
      <c r="X56" s="517"/>
      <c r="Y56" s="517"/>
      <c r="Z56" s="517"/>
      <c r="AA56" s="517"/>
      <c r="AB56" s="517"/>
      <c r="AC56" s="517"/>
      <c r="AD56" s="517"/>
      <c r="AE56" s="517"/>
      <c r="AF56" s="517"/>
      <c r="AG56" s="517"/>
      <c r="AH56" s="517"/>
      <c r="AI56" s="517"/>
      <c r="AJ56" s="517"/>
      <c r="AK56" s="517"/>
      <c r="AL56" s="517"/>
      <c r="AM56" s="517"/>
      <c r="AN56" s="517"/>
      <c r="AO56" s="517"/>
      <c r="AP56" s="517"/>
      <c r="AQ56" s="517"/>
      <c r="AR56" s="517"/>
      <c r="AS56" s="501"/>
      <c r="AT56" s="502"/>
      <c r="AU56" s="502"/>
      <c r="AV56" s="502"/>
      <c r="AW56" s="502"/>
      <c r="AX56" s="502"/>
      <c r="AY56" s="589"/>
      <c r="AZ56" s="585"/>
      <c r="BA56" s="585"/>
      <c r="BB56" s="585"/>
      <c r="BC56" s="585"/>
      <c r="BD56" s="586"/>
      <c r="BE56" s="502"/>
      <c r="BF56" s="502"/>
      <c r="BG56" s="502"/>
      <c r="BH56" s="502"/>
      <c r="BI56" s="502"/>
      <c r="BJ56" s="503"/>
      <c r="BK56" s="517"/>
      <c r="BL56" s="517"/>
      <c r="BM56" s="517"/>
      <c r="BN56" s="517"/>
      <c r="BO56" s="517"/>
      <c r="BP56" s="517"/>
      <c r="BQ56" s="517"/>
      <c r="BR56" s="517"/>
      <c r="BS56" s="517"/>
      <c r="BT56" s="517"/>
      <c r="BU56" s="517"/>
      <c r="BV56" s="517"/>
      <c r="BW56" s="517"/>
      <c r="BX56" s="517"/>
      <c r="BY56" s="517"/>
      <c r="BZ56" s="517"/>
      <c r="CA56" s="517"/>
      <c r="CB56" s="517"/>
      <c r="CC56" s="517"/>
      <c r="CD56" s="517"/>
      <c r="CE56" s="517"/>
      <c r="CF56" s="517"/>
      <c r="CG56" s="517"/>
      <c r="CH56" s="517"/>
      <c r="CI56" s="501"/>
      <c r="CJ56" s="502"/>
      <c r="CK56" s="502"/>
      <c r="CL56" s="502"/>
      <c r="CM56" s="502"/>
      <c r="CN56" s="502"/>
      <c r="CO56" s="589"/>
      <c r="CP56" s="585"/>
      <c r="CQ56" s="585"/>
      <c r="CR56" s="585"/>
      <c r="CS56" s="585"/>
      <c r="CT56" s="586"/>
      <c r="CU56" s="2"/>
      <c r="CV56" s="407" t="s">
        <v>77</v>
      </c>
      <c r="CW56" s="262"/>
      <c r="CX56" s="262"/>
      <c r="CY56" s="262"/>
      <c r="CZ56" s="262"/>
      <c r="DA56" s="262"/>
      <c r="DB56" s="262"/>
      <c r="DC56" s="277" t="str">
        <f>IF(INDEX('試合順'!C3:AB101,$GM$20,9)=0,"",INDEX('試合順'!C3:AB101,$GM$20,9))</f>
        <v>菊池　聡</v>
      </c>
      <c r="DD56" s="278"/>
      <c r="DE56" s="278"/>
      <c r="DF56" s="278"/>
      <c r="DG56" s="278"/>
      <c r="DH56" s="278"/>
      <c r="DI56" s="278"/>
      <c r="DJ56" s="278"/>
      <c r="DK56" s="278"/>
      <c r="DL56" s="278"/>
      <c r="DM56" s="278"/>
      <c r="DN56" s="278"/>
      <c r="DO56" s="278"/>
      <c r="DP56" s="279"/>
      <c r="DQ56" s="277" t="str">
        <f>IF(DC56="","",VLOOKUP(DC56,'試合順'!P3:R100,3,0))</f>
        <v>岩手県</v>
      </c>
      <c r="DR56" s="278"/>
      <c r="DS56" s="278"/>
      <c r="DT56" s="278"/>
      <c r="DU56" s="278"/>
      <c r="DV56" s="278"/>
      <c r="DW56" s="279"/>
      <c r="DX56" s="288"/>
      <c r="DY56" s="288"/>
      <c r="DZ56" s="288"/>
      <c r="EA56" s="288"/>
      <c r="EB56" s="288"/>
      <c r="EC56" s="288"/>
      <c r="ED56" s="288"/>
      <c r="EE56" s="288"/>
      <c r="EF56" s="288"/>
      <c r="EG56" s="288"/>
      <c r="EH56" s="288"/>
      <c r="EI56" s="288"/>
      <c r="EJ56" s="427"/>
      <c r="EK56" s="64"/>
      <c r="EL56" s="340"/>
      <c r="EM56" s="335"/>
      <c r="EN56" s="335"/>
      <c r="EO56" s="335"/>
      <c r="EP56" s="335"/>
      <c r="EQ56" s="335"/>
      <c r="ER56" s="335"/>
      <c r="ES56" s="335"/>
      <c r="ET56" s="335"/>
      <c r="EU56" s="335"/>
      <c r="EV56" s="335"/>
      <c r="EW56" s="335"/>
      <c r="EX56" s="335"/>
      <c r="EY56" s="335"/>
      <c r="EZ56" s="335"/>
      <c r="FA56" s="335"/>
      <c r="FB56" s="335"/>
      <c r="FC56" s="335"/>
      <c r="FD56" s="335"/>
      <c r="FE56" s="335"/>
      <c r="FF56" s="335"/>
      <c r="FG56" s="339"/>
      <c r="FH56" s="346"/>
      <c r="FI56" s="335"/>
      <c r="FJ56" s="335"/>
      <c r="FK56" s="335"/>
      <c r="FL56" s="335"/>
      <c r="FM56" s="335"/>
      <c r="FN56" s="335"/>
      <c r="FO56" s="335"/>
      <c r="FP56" s="335"/>
      <c r="FQ56" s="335"/>
      <c r="FR56" s="335"/>
      <c r="FS56" s="335"/>
      <c r="FT56" s="335"/>
      <c r="FU56" s="335"/>
      <c r="FV56" s="335"/>
      <c r="FW56" s="335"/>
      <c r="FX56" s="335"/>
      <c r="FY56" s="335"/>
      <c r="FZ56" s="335"/>
      <c r="GA56" s="335"/>
      <c r="GB56" s="335"/>
      <c r="GC56" s="336"/>
      <c r="GD56" s="74"/>
      <c r="GE56" s="74"/>
      <c r="GF56" s="74"/>
      <c r="GG56" s="74"/>
      <c r="GH56" s="74"/>
      <c r="GN56" s="643"/>
      <c r="GO56" s="643"/>
      <c r="GP56" s="64"/>
      <c r="GQ56" s="64"/>
      <c r="GR56" s="643"/>
      <c r="GS56" s="643"/>
      <c r="GT56" s="94"/>
    </row>
    <row r="57" spans="2:202" ht="14.25" customHeight="1">
      <c r="B57" s="592"/>
      <c r="C57" s="592"/>
      <c r="D57" s="537" t="s">
        <v>107</v>
      </c>
      <c r="E57" s="344"/>
      <c r="F57" s="344"/>
      <c r="G57" s="344"/>
      <c r="H57" s="344"/>
      <c r="I57" s="344"/>
      <c r="J57" s="344"/>
      <c r="K57" s="344"/>
      <c r="L57" s="344"/>
      <c r="M57" s="345"/>
      <c r="N57" s="594"/>
      <c r="O57" s="429"/>
      <c r="P57" s="371"/>
      <c r="Q57" s="371"/>
      <c r="R57" s="371"/>
      <c r="S57" s="371"/>
      <c r="T57" s="371"/>
      <c r="U57" s="355"/>
      <c r="V57" s="355"/>
      <c r="W57" s="355"/>
      <c r="X57" s="355"/>
      <c r="Y57" s="355"/>
      <c r="Z57" s="355"/>
      <c r="AA57" s="371"/>
      <c r="AB57" s="371"/>
      <c r="AC57" s="371"/>
      <c r="AD57" s="371"/>
      <c r="AE57" s="371"/>
      <c r="AF57" s="371"/>
      <c r="AG57" s="355"/>
      <c r="AH57" s="355"/>
      <c r="AI57" s="355"/>
      <c r="AJ57" s="355"/>
      <c r="AK57" s="355"/>
      <c r="AL57" s="355"/>
      <c r="AM57" s="371"/>
      <c r="AN57" s="371"/>
      <c r="AO57" s="371"/>
      <c r="AP57" s="371"/>
      <c r="AQ57" s="371"/>
      <c r="AR57" s="371"/>
      <c r="AS57" s="355"/>
      <c r="AT57" s="355"/>
      <c r="AU57" s="355"/>
      <c r="AV57" s="355"/>
      <c r="AW57" s="355"/>
      <c r="AX57" s="591"/>
      <c r="AY57" s="589"/>
      <c r="AZ57" s="585"/>
      <c r="BA57" s="585"/>
      <c r="BB57" s="585"/>
      <c r="BC57" s="585"/>
      <c r="BD57" s="586"/>
      <c r="BE57" s="587"/>
      <c r="BF57" s="371"/>
      <c r="BG57" s="371"/>
      <c r="BH57" s="371"/>
      <c r="BI57" s="371"/>
      <c r="BJ57" s="371"/>
      <c r="BK57" s="355"/>
      <c r="BL57" s="355"/>
      <c r="BM57" s="355"/>
      <c r="BN57" s="355"/>
      <c r="BO57" s="355"/>
      <c r="BP57" s="355"/>
      <c r="BQ57" s="371"/>
      <c r="BR57" s="371"/>
      <c r="BS57" s="371"/>
      <c r="BT57" s="371"/>
      <c r="BU57" s="371"/>
      <c r="BV57" s="371"/>
      <c r="BW57" s="355"/>
      <c r="BX57" s="355"/>
      <c r="BY57" s="355"/>
      <c r="BZ57" s="355"/>
      <c r="CA57" s="355"/>
      <c r="CB57" s="355"/>
      <c r="CC57" s="371"/>
      <c r="CD57" s="371"/>
      <c r="CE57" s="371"/>
      <c r="CF57" s="371"/>
      <c r="CG57" s="371"/>
      <c r="CH57" s="371"/>
      <c r="CI57" s="355"/>
      <c r="CJ57" s="355"/>
      <c r="CK57" s="355"/>
      <c r="CL57" s="355"/>
      <c r="CM57" s="355"/>
      <c r="CN57" s="590"/>
      <c r="CO57" s="589"/>
      <c r="CP57" s="585"/>
      <c r="CQ57" s="585"/>
      <c r="CR57" s="585"/>
      <c r="CS57" s="585"/>
      <c r="CT57" s="586"/>
      <c r="CU57" s="61"/>
      <c r="CV57" s="362"/>
      <c r="CW57" s="262"/>
      <c r="CX57" s="262"/>
      <c r="CY57" s="262"/>
      <c r="CZ57" s="262"/>
      <c r="DA57" s="262"/>
      <c r="DB57" s="262"/>
      <c r="DC57" s="280"/>
      <c r="DD57" s="281"/>
      <c r="DE57" s="281"/>
      <c r="DF57" s="281"/>
      <c r="DG57" s="281"/>
      <c r="DH57" s="281"/>
      <c r="DI57" s="281"/>
      <c r="DJ57" s="281"/>
      <c r="DK57" s="281"/>
      <c r="DL57" s="281"/>
      <c r="DM57" s="281"/>
      <c r="DN57" s="281"/>
      <c r="DO57" s="281"/>
      <c r="DP57" s="282"/>
      <c r="DQ57" s="280"/>
      <c r="DR57" s="281"/>
      <c r="DS57" s="281"/>
      <c r="DT57" s="281"/>
      <c r="DU57" s="281"/>
      <c r="DV57" s="281"/>
      <c r="DW57" s="282"/>
      <c r="DX57" s="288"/>
      <c r="DY57" s="288"/>
      <c r="DZ57" s="288"/>
      <c r="EA57" s="288"/>
      <c r="EB57" s="288"/>
      <c r="EC57" s="288"/>
      <c r="ED57" s="288"/>
      <c r="EE57" s="288"/>
      <c r="EF57" s="288"/>
      <c r="EG57" s="288"/>
      <c r="EH57" s="288"/>
      <c r="EI57" s="288"/>
      <c r="EJ57" s="427"/>
      <c r="EL57" s="340">
        <f>IF(GN60=0,"",GN60)</f>
      </c>
      <c r="EM57" s="335"/>
      <c r="EN57" s="335"/>
      <c r="EO57" s="335"/>
      <c r="EP57" s="335" t="str">
        <f>IF($CF$13="","",IF(HLOOKUP($CF$13,メンバー!$A$1:$BZ$45,10,0)=""," ",HLOOKUP($CF$13,メンバー!$A$1:$BZ$45,10,0)))</f>
        <v> </v>
      </c>
      <c r="EQ57" s="335"/>
      <c r="ER57" s="335"/>
      <c r="ES57" s="335"/>
      <c r="ET57" s="335"/>
      <c r="EU57" s="335"/>
      <c r="EV57" s="335"/>
      <c r="EW57" s="335"/>
      <c r="EX57" s="335"/>
      <c r="EY57" s="335"/>
      <c r="EZ57" s="335"/>
      <c r="FA57" s="335"/>
      <c r="FB57" s="335"/>
      <c r="FC57" s="335"/>
      <c r="FD57" s="335"/>
      <c r="FE57" s="335"/>
      <c r="FF57" s="335"/>
      <c r="FG57" s="339"/>
      <c r="FH57" s="346">
        <f>IF(GR60=0,"",GR60)</f>
      </c>
      <c r="FI57" s="335"/>
      <c r="FJ57" s="335"/>
      <c r="FK57" s="335"/>
      <c r="FL57" s="335" t="str">
        <f>IF($DI$13="","",IF(HLOOKUP($DI$13,メンバー!$A$1:$BZ$45,10,0)=""," ",HLOOKUP($DI$13,メンバー!$A$1:$BZ$45,10,0)))</f>
        <v> </v>
      </c>
      <c r="FM57" s="335"/>
      <c r="FN57" s="335"/>
      <c r="FO57" s="335"/>
      <c r="FP57" s="335"/>
      <c r="FQ57" s="335"/>
      <c r="FR57" s="335"/>
      <c r="FS57" s="335"/>
      <c r="FT57" s="335"/>
      <c r="FU57" s="335"/>
      <c r="FV57" s="335"/>
      <c r="FW57" s="335"/>
      <c r="FX57" s="335"/>
      <c r="FY57" s="335"/>
      <c r="FZ57" s="335"/>
      <c r="GA57" s="335"/>
      <c r="GB57" s="335"/>
      <c r="GC57" s="336"/>
      <c r="GD57" s="74"/>
      <c r="GE57" s="74"/>
      <c r="GF57" s="74"/>
      <c r="GG57" s="74"/>
      <c r="GH57" s="74"/>
      <c r="GN57" s="643">
        <f>IF($GN$31="","",HLOOKUP($GN$31,メンバー!$A$1:$BZ$45,9,0))</f>
        <v>0</v>
      </c>
      <c r="GO57" s="643"/>
      <c r="GP57" s="64"/>
      <c r="GQ57" s="64"/>
      <c r="GR57" s="643">
        <f>IF($GR$31="","",HLOOKUP($GR$31,メンバー!$A$1:$BZ$45,9,0))</f>
        <v>0</v>
      </c>
      <c r="GS57" s="643"/>
      <c r="GT57" s="94"/>
    </row>
    <row r="58" spans="2:202" ht="14.25" customHeight="1">
      <c r="B58" s="592"/>
      <c r="C58" s="592"/>
      <c r="D58" s="344"/>
      <c r="E58" s="344"/>
      <c r="F58" s="344"/>
      <c r="G58" s="344"/>
      <c r="H58" s="344"/>
      <c r="I58" s="344"/>
      <c r="J58" s="344"/>
      <c r="K58" s="344"/>
      <c r="L58" s="344"/>
      <c r="M58" s="345"/>
      <c r="N58" s="594"/>
      <c r="O58" s="430"/>
      <c r="P58" s="344"/>
      <c r="Q58" s="344"/>
      <c r="R58" s="344"/>
      <c r="S58" s="344"/>
      <c r="T58" s="344"/>
      <c r="U58" s="349"/>
      <c r="V58" s="349"/>
      <c r="W58" s="349"/>
      <c r="X58" s="349"/>
      <c r="Y58" s="349"/>
      <c r="Z58" s="349"/>
      <c r="AA58" s="344"/>
      <c r="AB58" s="344"/>
      <c r="AC58" s="344"/>
      <c r="AD58" s="344"/>
      <c r="AE58" s="344"/>
      <c r="AF58" s="344"/>
      <c r="AG58" s="349"/>
      <c r="AH58" s="349"/>
      <c r="AI58" s="349"/>
      <c r="AJ58" s="349"/>
      <c r="AK58" s="349"/>
      <c r="AL58" s="349"/>
      <c r="AM58" s="344"/>
      <c r="AN58" s="344"/>
      <c r="AO58" s="344"/>
      <c r="AP58" s="344"/>
      <c r="AQ58" s="344"/>
      <c r="AR58" s="344"/>
      <c r="AS58" s="349"/>
      <c r="AT58" s="349"/>
      <c r="AU58" s="349"/>
      <c r="AV58" s="349"/>
      <c r="AW58" s="349"/>
      <c r="AX58" s="449"/>
      <c r="AY58" s="589"/>
      <c r="AZ58" s="585"/>
      <c r="BA58" s="585"/>
      <c r="BB58" s="585"/>
      <c r="BC58" s="585"/>
      <c r="BD58" s="586"/>
      <c r="BE58" s="464"/>
      <c r="BF58" s="344"/>
      <c r="BG58" s="344"/>
      <c r="BH58" s="344"/>
      <c r="BI58" s="344"/>
      <c r="BJ58" s="344"/>
      <c r="BK58" s="349"/>
      <c r="BL58" s="349"/>
      <c r="BM58" s="349"/>
      <c r="BN58" s="349"/>
      <c r="BO58" s="349"/>
      <c r="BP58" s="349"/>
      <c r="BQ58" s="344"/>
      <c r="BR58" s="344"/>
      <c r="BS58" s="344"/>
      <c r="BT58" s="344"/>
      <c r="BU58" s="344"/>
      <c r="BV58" s="344"/>
      <c r="BW58" s="349"/>
      <c r="BX58" s="349"/>
      <c r="BY58" s="349"/>
      <c r="BZ58" s="349"/>
      <c r="CA58" s="349"/>
      <c r="CB58" s="349"/>
      <c r="CC58" s="344"/>
      <c r="CD58" s="344"/>
      <c r="CE58" s="344"/>
      <c r="CF58" s="344"/>
      <c r="CG58" s="344"/>
      <c r="CH58" s="344"/>
      <c r="CI58" s="349"/>
      <c r="CJ58" s="349"/>
      <c r="CK58" s="349"/>
      <c r="CL58" s="349"/>
      <c r="CM58" s="349"/>
      <c r="CN58" s="483"/>
      <c r="CO58" s="589"/>
      <c r="CP58" s="585"/>
      <c r="CQ58" s="585"/>
      <c r="CR58" s="585"/>
      <c r="CS58" s="585"/>
      <c r="CT58" s="586"/>
      <c r="CU58" s="61"/>
      <c r="CV58" s="362"/>
      <c r="CW58" s="262"/>
      <c r="CX58" s="262"/>
      <c r="CY58" s="262"/>
      <c r="CZ58" s="262"/>
      <c r="DA58" s="262"/>
      <c r="DB58" s="262"/>
      <c r="DC58" s="280"/>
      <c r="DD58" s="281"/>
      <c r="DE58" s="281"/>
      <c r="DF58" s="281"/>
      <c r="DG58" s="281"/>
      <c r="DH58" s="281"/>
      <c r="DI58" s="281"/>
      <c r="DJ58" s="281"/>
      <c r="DK58" s="281"/>
      <c r="DL58" s="281"/>
      <c r="DM58" s="281"/>
      <c r="DN58" s="281"/>
      <c r="DO58" s="281"/>
      <c r="DP58" s="282"/>
      <c r="DQ58" s="280"/>
      <c r="DR58" s="281"/>
      <c r="DS58" s="281"/>
      <c r="DT58" s="281"/>
      <c r="DU58" s="281"/>
      <c r="DV58" s="281"/>
      <c r="DW58" s="282"/>
      <c r="DX58" s="288"/>
      <c r="DY58" s="288"/>
      <c r="DZ58" s="288"/>
      <c r="EA58" s="288"/>
      <c r="EB58" s="288"/>
      <c r="EC58" s="288"/>
      <c r="ED58" s="288"/>
      <c r="EE58" s="288"/>
      <c r="EF58" s="288"/>
      <c r="EG58" s="288"/>
      <c r="EH58" s="288"/>
      <c r="EI58" s="288"/>
      <c r="EJ58" s="427"/>
      <c r="EL58" s="340"/>
      <c r="EM58" s="335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9"/>
      <c r="FH58" s="346"/>
      <c r="FI58" s="335"/>
      <c r="FJ58" s="335"/>
      <c r="FK58" s="335"/>
      <c r="FL58" s="335"/>
      <c r="FM58" s="335"/>
      <c r="FN58" s="335"/>
      <c r="FO58" s="335"/>
      <c r="FP58" s="335"/>
      <c r="FQ58" s="335"/>
      <c r="FR58" s="335"/>
      <c r="FS58" s="335"/>
      <c r="FT58" s="335"/>
      <c r="FU58" s="335"/>
      <c r="FV58" s="335"/>
      <c r="FW58" s="335"/>
      <c r="FX58" s="335"/>
      <c r="FY58" s="335"/>
      <c r="FZ58" s="335"/>
      <c r="GA58" s="335"/>
      <c r="GB58" s="335"/>
      <c r="GC58" s="336"/>
      <c r="GD58" s="74"/>
      <c r="GE58" s="74"/>
      <c r="GF58" s="74"/>
      <c r="GG58" s="74"/>
      <c r="GH58" s="74"/>
      <c r="GN58" s="643"/>
      <c r="GO58" s="643"/>
      <c r="GP58" s="64"/>
      <c r="GQ58" s="64"/>
      <c r="GR58" s="643"/>
      <c r="GS58" s="643"/>
      <c r="GT58" s="94"/>
    </row>
    <row r="59" spans="2:202" ht="14.25" customHeight="1">
      <c r="B59" s="592"/>
      <c r="C59" s="592"/>
      <c r="D59" s="344"/>
      <c r="E59" s="344"/>
      <c r="F59" s="344"/>
      <c r="G59" s="344"/>
      <c r="H59" s="344"/>
      <c r="I59" s="344"/>
      <c r="J59" s="344"/>
      <c r="K59" s="344"/>
      <c r="L59" s="344"/>
      <c r="M59" s="345"/>
      <c r="N59" s="594"/>
      <c r="O59" s="430"/>
      <c r="P59" s="344"/>
      <c r="Q59" s="344"/>
      <c r="R59" s="344"/>
      <c r="S59" s="344"/>
      <c r="T59" s="344"/>
      <c r="U59" s="349"/>
      <c r="V59" s="349"/>
      <c r="W59" s="349"/>
      <c r="X59" s="349"/>
      <c r="Y59" s="349"/>
      <c r="Z59" s="349"/>
      <c r="AA59" s="344"/>
      <c r="AB59" s="344"/>
      <c r="AC59" s="344"/>
      <c r="AD59" s="344"/>
      <c r="AE59" s="344"/>
      <c r="AF59" s="344"/>
      <c r="AG59" s="349"/>
      <c r="AH59" s="349"/>
      <c r="AI59" s="349"/>
      <c r="AJ59" s="349"/>
      <c r="AK59" s="349"/>
      <c r="AL59" s="349"/>
      <c r="AM59" s="344"/>
      <c r="AN59" s="344"/>
      <c r="AO59" s="344"/>
      <c r="AP59" s="344"/>
      <c r="AQ59" s="344"/>
      <c r="AR59" s="344"/>
      <c r="AS59" s="349"/>
      <c r="AT59" s="349"/>
      <c r="AU59" s="349"/>
      <c r="AV59" s="349"/>
      <c r="AW59" s="349"/>
      <c r="AX59" s="449"/>
      <c r="AY59" s="589"/>
      <c r="AZ59" s="585"/>
      <c r="BA59" s="585"/>
      <c r="BB59" s="585"/>
      <c r="BC59" s="585"/>
      <c r="BD59" s="586"/>
      <c r="BE59" s="464"/>
      <c r="BF59" s="344"/>
      <c r="BG59" s="344"/>
      <c r="BH59" s="344"/>
      <c r="BI59" s="344"/>
      <c r="BJ59" s="344"/>
      <c r="BK59" s="349"/>
      <c r="BL59" s="349"/>
      <c r="BM59" s="349"/>
      <c r="BN59" s="349"/>
      <c r="BO59" s="349"/>
      <c r="BP59" s="349"/>
      <c r="BQ59" s="344"/>
      <c r="BR59" s="344"/>
      <c r="BS59" s="344"/>
      <c r="BT59" s="344"/>
      <c r="BU59" s="344"/>
      <c r="BV59" s="344"/>
      <c r="BW59" s="349"/>
      <c r="BX59" s="349"/>
      <c r="BY59" s="349"/>
      <c r="BZ59" s="349"/>
      <c r="CA59" s="349"/>
      <c r="CB59" s="349"/>
      <c r="CC59" s="344"/>
      <c r="CD59" s="344"/>
      <c r="CE59" s="344"/>
      <c r="CF59" s="344"/>
      <c r="CG59" s="344"/>
      <c r="CH59" s="344"/>
      <c r="CI59" s="349"/>
      <c r="CJ59" s="349"/>
      <c r="CK59" s="349"/>
      <c r="CL59" s="349"/>
      <c r="CM59" s="349"/>
      <c r="CN59" s="483"/>
      <c r="CO59" s="589"/>
      <c r="CP59" s="585"/>
      <c r="CQ59" s="585"/>
      <c r="CR59" s="585"/>
      <c r="CS59" s="585"/>
      <c r="CT59" s="586"/>
      <c r="CU59" s="61"/>
      <c r="CV59" s="362"/>
      <c r="CW59" s="262"/>
      <c r="CX59" s="262"/>
      <c r="CY59" s="262"/>
      <c r="CZ59" s="262"/>
      <c r="DA59" s="262"/>
      <c r="DB59" s="262"/>
      <c r="DC59" s="283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5"/>
      <c r="DQ59" s="283"/>
      <c r="DR59" s="284"/>
      <c r="DS59" s="284"/>
      <c r="DT59" s="284"/>
      <c r="DU59" s="284"/>
      <c r="DV59" s="284"/>
      <c r="DW59" s="285"/>
      <c r="DX59" s="288"/>
      <c r="DY59" s="288"/>
      <c r="DZ59" s="288"/>
      <c r="EA59" s="288"/>
      <c r="EB59" s="288"/>
      <c r="EC59" s="288"/>
      <c r="ED59" s="288"/>
      <c r="EE59" s="288"/>
      <c r="EF59" s="288"/>
      <c r="EG59" s="288"/>
      <c r="EH59" s="288"/>
      <c r="EI59" s="288"/>
      <c r="EJ59" s="427"/>
      <c r="EL59" s="340">
        <f>IF(GN63=0,"",GN63)</f>
      </c>
      <c r="EM59" s="335"/>
      <c r="EN59" s="335"/>
      <c r="EO59" s="335"/>
      <c r="EP59" s="335" t="str">
        <f>IF($CF$13="","",IF(HLOOKUP($CF$13,メンバー!$A$1:$BZ$45,11,0)=""," ",HLOOKUP($CF$13,メンバー!$A$1:$BZ$45,11,0)))</f>
        <v> </v>
      </c>
      <c r="EQ59" s="335"/>
      <c r="ER59" s="335"/>
      <c r="ES59" s="335"/>
      <c r="ET59" s="335"/>
      <c r="EU59" s="335"/>
      <c r="EV59" s="335"/>
      <c r="EW59" s="335"/>
      <c r="EX59" s="335"/>
      <c r="EY59" s="335"/>
      <c r="EZ59" s="335"/>
      <c r="FA59" s="335"/>
      <c r="FB59" s="335"/>
      <c r="FC59" s="335"/>
      <c r="FD59" s="335"/>
      <c r="FE59" s="335"/>
      <c r="FF59" s="335"/>
      <c r="FG59" s="339"/>
      <c r="FH59" s="346">
        <f>IF(GR63=0,"",GR63)</f>
      </c>
      <c r="FI59" s="335"/>
      <c r="FJ59" s="335"/>
      <c r="FK59" s="335"/>
      <c r="FL59" s="335" t="str">
        <f>IF($DI$13="","",IF(HLOOKUP($DI$13,メンバー!$A$1:$BZ$45,11,0)=""," ",HLOOKUP($DI$13,メンバー!$A$1:$BZ$45,11,0)))</f>
        <v> </v>
      </c>
      <c r="FM59" s="335"/>
      <c r="FN59" s="335"/>
      <c r="FO59" s="335"/>
      <c r="FP59" s="335"/>
      <c r="FQ59" s="335"/>
      <c r="FR59" s="335"/>
      <c r="FS59" s="335"/>
      <c r="FT59" s="335"/>
      <c r="FU59" s="335"/>
      <c r="FV59" s="335"/>
      <c r="FW59" s="335"/>
      <c r="FX59" s="335"/>
      <c r="FY59" s="335"/>
      <c r="FZ59" s="335"/>
      <c r="GA59" s="335"/>
      <c r="GB59" s="335"/>
      <c r="GC59" s="336"/>
      <c r="GD59" s="74"/>
      <c r="GE59" s="74"/>
      <c r="GF59" s="74"/>
      <c r="GG59" s="74"/>
      <c r="GH59" s="74"/>
      <c r="GN59" s="643"/>
      <c r="GO59" s="643"/>
      <c r="GP59" s="64"/>
      <c r="GQ59" s="64"/>
      <c r="GR59" s="643"/>
      <c r="GS59" s="643"/>
      <c r="GT59" s="94"/>
    </row>
    <row r="60" spans="2:202" ht="14.25" customHeight="1">
      <c r="B60" s="592"/>
      <c r="C60" s="592"/>
      <c r="D60" s="536" t="s">
        <v>110</v>
      </c>
      <c r="E60" s="265"/>
      <c r="F60" s="265"/>
      <c r="G60" s="265"/>
      <c r="H60" s="537" t="s">
        <v>108</v>
      </c>
      <c r="I60" s="344"/>
      <c r="J60" s="344"/>
      <c r="K60" s="344"/>
      <c r="L60" s="344"/>
      <c r="M60" s="345"/>
      <c r="N60" s="594"/>
      <c r="O60" s="430"/>
      <c r="P60" s="344"/>
      <c r="Q60" s="344"/>
      <c r="R60" s="344"/>
      <c r="S60" s="344"/>
      <c r="T60" s="344"/>
      <c r="U60" s="349"/>
      <c r="V60" s="349"/>
      <c r="W60" s="349"/>
      <c r="X60" s="349"/>
      <c r="Y60" s="349"/>
      <c r="Z60" s="349"/>
      <c r="AA60" s="344"/>
      <c r="AB60" s="344"/>
      <c r="AC60" s="344"/>
      <c r="AD60" s="344"/>
      <c r="AE60" s="344"/>
      <c r="AF60" s="344"/>
      <c r="AG60" s="349"/>
      <c r="AH60" s="349"/>
      <c r="AI60" s="349"/>
      <c r="AJ60" s="349"/>
      <c r="AK60" s="349"/>
      <c r="AL60" s="349"/>
      <c r="AM60" s="344"/>
      <c r="AN60" s="344"/>
      <c r="AO60" s="344"/>
      <c r="AP60" s="344"/>
      <c r="AQ60" s="344"/>
      <c r="AR60" s="344"/>
      <c r="AS60" s="349"/>
      <c r="AT60" s="349"/>
      <c r="AU60" s="349"/>
      <c r="AV60" s="349"/>
      <c r="AW60" s="349"/>
      <c r="AX60" s="449"/>
      <c r="AY60" s="589"/>
      <c r="AZ60" s="585"/>
      <c r="BA60" s="585"/>
      <c r="BB60" s="585"/>
      <c r="BC60" s="585"/>
      <c r="BD60" s="586"/>
      <c r="BE60" s="464"/>
      <c r="BF60" s="344"/>
      <c r="BG60" s="344"/>
      <c r="BH60" s="344"/>
      <c r="BI60" s="344"/>
      <c r="BJ60" s="344"/>
      <c r="BK60" s="349"/>
      <c r="BL60" s="349"/>
      <c r="BM60" s="349"/>
      <c r="BN60" s="349"/>
      <c r="BO60" s="349"/>
      <c r="BP60" s="349"/>
      <c r="BQ60" s="344"/>
      <c r="BR60" s="344"/>
      <c r="BS60" s="344"/>
      <c r="BT60" s="344"/>
      <c r="BU60" s="344"/>
      <c r="BV60" s="344"/>
      <c r="BW60" s="349"/>
      <c r="BX60" s="349"/>
      <c r="BY60" s="349"/>
      <c r="BZ60" s="349"/>
      <c r="CA60" s="349"/>
      <c r="CB60" s="349"/>
      <c r="CC60" s="344"/>
      <c r="CD60" s="344"/>
      <c r="CE60" s="344"/>
      <c r="CF60" s="344"/>
      <c r="CG60" s="344"/>
      <c r="CH60" s="344"/>
      <c r="CI60" s="349"/>
      <c r="CJ60" s="349"/>
      <c r="CK60" s="349"/>
      <c r="CL60" s="349"/>
      <c r="CM60" s="349"/>
      <c r="CN60" s="483"/>
      <c r="CO60" s="589"/>
      <c r="CP60" s="585"/>
      <c r="CQ60" s="585"/>
      <c r="CR60" s="585"/>
      <c r="CS60" s="585"/>
      <c r="CT60" s="586"/>
      <c r="CU60" s="61"/>
      <c r="CV60" s="407" t="s">
        <v>79</v>
      </c>
      <c r="CW60" s="262"/>
      <c r="CX60" s="262"/>
      <c r="CY60" s="262"/>
      <c r="CZ60" s="262"/>
      <c r="DA60" s="262"/>
      <c r="DB60" s="262"/>
      <c r="DC60" s="277" t="str">
        <f>IF(INDEX('試合順'!C3:AB101,$GM$20,10)=0,"",INDEX('試合順'!C3:AB101,$GM$20,10))</f>
        <v>及川　晃弘</v>
      </c>
      <c r="DD60" s="278"/>
      <c r="DE60" s="278"/>
      <c r="DF60" s="278"/>
      <c r="DG60" s="278"/>
      <c r="DH60" s="278"/>
      <c r="DI60" s="278"/>
      <c r="DJ60" s="278"/>
      <c r="DK60" s="278"/>
      <c r="DL60" s="278"/>
      <c r="DM60" s="278"/>
      <c r="DN60" s="278"/>
      <c r="DO60" s="278"/>
      <c r="DP60" s="279"/>
      <c r="DQ60" s="277" t="str">
        <f>IF(DC60="","",VLOOKUP(DC60,'試合順'!P3:R100,3,0))</f>
        <v>岩手県</v>
      </c>
      <c r="DR60" s="278"/>
      <c r="DS60" s="278"/>
      <c r="DT60" s="278"/>
      <c r="DU60" s="278"/>
      <c r="DV60" s="278"/>
      <c r="DW60" s="279"/>
      <c r="DX60" s="265"/>
      <c r="DY60" s="265"/>
      <c r="DZ60" s="265"/>
      <c r="EA60" s="265"/>
      <c r="EB60" s="265"/>
      <c r="EC60" s="265"/>
      <c r="ED60" s="265"/>
      <c r="EE60" s="265"/>
      <c r="EF60" s="265"/>
      <c r="EG60" s="265"/>
      <c r="EH60" s="265"/>
      <c r="EI60" s="265"/>
      <c r="EJ60" s="286"/>
      <c r="EK60" s="4"/>
      <c r="EL60" s="340"/>
      <c r="EM60" s="335"/>
      <c r="EN60" s="335"/>
      <c r="EO60" s="335"/>
      <c r="EP60" s="335"/>
      <c r="EQ60" s="335"/>
      <c r="ER60" s="335"/>
      <c r="ES60" s="335"/>
      <c r="ET60" s="335"/>
      <c r="EU60" s="335"/>
      <c r="EV60" s="335"/>
      <c r="EW60" s="335"/>
      <c r="EX60" s="335"/>
      <c r="EY60" s="335"/>
      <c r="EZ60" s="335"/>
      <c r="FA60" s="335"/>
      <c r="FB60" s="335"/>
      <c r="FC60" s="335"/>
      <c r="FD60" s="335"/>
      <c r="FE60" s="335"/>
      <c r="FF60" s="335"/>
      <c r="FG60" s="339"/>
      <c r="FH60" s="346"/>
      <c r="FI60" s="335"/>
      <c r="FJ60" s="335"/>
      <c r="FK60" s="335"/>
      <c r="FL60" s="335"/>
      <c r="FM60" s="335"/>
      <c r="FN60" s="335"/>
      <c r="FO60" s="335"/>
      <c r="FP60" s="335"/>
      <c r="FQ60" s="335"/>
      <c r="FR60" s="335"/>
      <c r="FS60" s="335"/>
      <c r="FT60" s="335"/>
      <c r="FU60" s="335"/>
      <c r="FV60" s="335"/>
      <c r="FW60" s="335"/>
      <c r="FX60" s="335"/>
      <c r="FY60" s="335"/>
      <c r="FZ60" s="335"/>
      <c r="GA60" s="335"/>
      <c r="GB60" s="335"/>
      <c r="GC60" s="336"/>
      <c r="GD60" s="74"/>
      <c r="GE60" s="74"/>
      <c r="GF60" s="74"/>
      <c r="GG60" s="74"/>
      <c r="GH60" s="74"/>
      <c r="GN60" s="643">
        <f>IF($GN$31="","",HLOOKUP($GN$31,メンバー!$A$1:$BZ$45,10,0))</f>
        <v>0</v>
      </c>
      <c r="GO60" s="643"/>
      <c r="GP60" s="64"/>
      <c r="GQ60" s="64"/>
      <c r="GR60" s="643">
        <f>IF($GR$31="","",HLOOKUP($GR$31,メンバー!$A$1:$BZ$45,10,0))</f>
        <v>0</v>
      </c>
      <c r="GS60" s="643"/>
      <c r="GT60" s="94"/>
    </row>
    <row r="61" spans="2:202" ht="14.25" customHeight="1">
      <c r="B61" s="592"/>
      <c r="C61" s="592"/>
      <c r="D61" s="265"/>
      <c r="E61" s="265"/>
      <c r="F61" s="265"/>
      <c r="G61" s="265"/>
      <c r="H61" s="344"/>
      <c r="I61" s="344"/>
      <c r="J61" s="344"/>
      <c r="K61" s="344"/>
      <c r="L61" s="344"/>
      <c r="M61" s="345"/>
      <c r="N61" s="594"/>
      <c r="O61" s="430"/>
      <c r="P61" s="344"/>
      <c r="Q61" s="344"/>
      <c r="R61" s="344"/>
      <c r="S61" s="344"/>
      <c r="T61" s="344"/>
      <c r="U61" s="349"/>
      <c r="V61" s="349"/>
      <c r="W61" s="349"/>
      <c r="X61" s="349"/>
      <c r="Y61" s="349"/>
      <c r="Z61" s="349"/>
      <c r="AA61" s="344"/>
      <c r="AB61" s="344"/>
      <c r="AC61" s="344"/>
      <c r="AD61" s="344"/>
      <c r="AE61" s="344"/>
      <c r="AF61" s="344"/>
      <c r="AG61" s="349"/>
      <c r="AH61" s="349"/>
      <c r="AI61" s="349"/>
      <c r="AJ61" s="349"/>
      <c r="AK61" s="349"/>
      <c r="AL61" s="349"/>
      <c r="AM61" s="344"/>
      <c r="AN61" s="344"/>
      <c r="AO61" s="344"/>
      <c r="AP61" s="344"/>
      <c r="AQ61" s="344"/>
      <c r="AR61" s="344"/>
      <c r="AS61" s="349"/>
      <c r="AT61" s="349"/>
      <c r="AU61" s="349"/>
      <c r="AV61" s="349"/>
      <c r="AW61" s="349"/>
      <c r="AX61" s="449"/>
      <c r="AY61" s="589"/>
      <c r="AZ61" s="585"/>
      <c r="BA61" s="585"/>
      <c r="BB61" s="585"/>
      <c r="BC61" s="585"/>
      <c r="BD61" s="586"/>
      <c r="BE61" s="464"/>
      <c r="BF61" s="344"/>
      <c r="BG61" s="344"/>
      <c r="BH61" s="344"/>
      <c r="BI61" s="344"/>
      <c r="BJ61" s="344"/>
      <c r="BK61" s="349"/>
      <c r="BL61" s="349"/>
      <c r="BM61" s="349"/>
      <c r="BN61" s="349"/>
      <c r="BO61" s="349"/>
      <c r="BP61" s="349"/>
      <c r="BQ61" s="344"/>
      <c r="BR61" s="344"/>
      <c r="BS61" s="344"/>
      <c r="BT61" s="344"/>
      <c r="BU61" s="344"/>
      <c r="BV61" s="344"/>
      <c r="BW61" s="349"/>
      <c r="BX61" s="349"/>
      <c r="BY61" s="349"/>
      <c r="BZ61" s="349"/>
      <c r="CA61" s="349"/>
      <c r="CB61" s="349"/>
      <c r="CC61" s="344"/>
      <c r="CD61" s="344"/>
      <c r="CE61" s="344"/>
      <c r="CF61" s="344"/>
      <c r="CG61" s="344"/>
      <c r="CH61" s="344"/>
      <c r="CI61" s="349"/>
      <c r="CJ61" s="349"/>
      <c r="CK61" s="349"/>
      <c r="CL61" s="349"/>
      <c r="CM61" s="349"/>
      <c r="CN61" s="483"/>
      <c r="CO61" s="589"/>
      <c r="CP61" s="585"/>
      <c r="CQ61" s="585"/>
      <c r="CR61" s="585"/>
      <c r="CS61" s="585"/>
      <c r="CT61" s="586"/>
      <c r="CU61" s="61"/>
      <c r="CV61" s="362"/>
      <c r="CW61" s="262"/>
      <c r="CX61" s="262"/>
      <c r="CY61" s="262"/>
      <c r="CZ61" s="262"/>
      <c r="DA61" s="262"/>
      <c r="DB61" s="262"/>
      <c r="DC61" s="280"/>
      <c r="DD61" s="281"/>
      <c r="DE61" s="281"/>
      <c r="DF61" s="281"/>
      <c r="DG61" s="281"/>
      <c r="DH61" s="281"/>
      <c r="DI61" s="281"/>
      <c r="DJ61" s="281"/>
      <c r="DK61" s="281"/>
      <c r="DL61" s="281"/>
      <c r="DM61" s="281"/>
      <c r="DN61" s="281"/>
      <c r="DO61" s="281"/>
      <c r="DP61" s="282"/>
      <c r="DQ61" s="280"/>
      <c r="DR61" s="281"/>
      <c r="DS61" s="281"/>
      <c r="DT61" s="281"/>
      <c r="DU61" s="281"/>
      <c r="DV61" s="281"/>
      <c r="DW61" s="282"/>
      <c r="DX61" s="265"/>
      <c r="DY61" s="265"/>
      <c r="DZ61" s="265"/>
      <c r="EA61" s="265"/>
      <c r="EB61" s="265"/>
      <c r="EC61" s="265"/>
      <c r="ED61" s="265"/>
      <c r="EE61" s="265"/>
      <c r="EF61" s="265"/>
      <c r="EG61" s="265"/>
      <c r="EH61" s="265"/>
      <c r="EI61" s="265"/>
      <c r="EJ61" s="286"/>
      <c r="EK61" s="4"/>
      <c r="EL61" s="340">
        <f>IF(GN66=0,"",GN66)</f>
      </c>
      <c r="EM61" s="335"/>
      <c r="EN61" s="335"/>
      <c r="EO61" s="335"/>
      <c r="EP61" s="335" t="str">
        <f>IF($CF$13="","",IF(HLOOKUP($CF$13,メンバー!$A$1:$BZ$45,12,0)=""," ",HLOOKUP($CF$13,メンバー!$A$1:$BZ$45,12,0)))</f>
        <v> </v>
      </c>
      <c r="EQ61" s="335"/>
      <c r="ER61" s="335"/>
      <c r="ES61" s="335"/>
      <c r="ET61" s="335"/>
      <c r="EU61" s="335"/>
      <c r="EV61" s="335"/>
      <c r="EW61" s="335"/>
      <c r="EX61" s="335"/>
      <c r="EY61" s="335"/>
      <c r="EZ61" s="335"/>
      <c r="FA61" s="335"/>
      <c r="FB61" s="335"/>
      <c r="FC61" s="335"/>
      <c r="FD61" s="335"/>
      <c r="FE61" s="335"/>
      <c r="FF61" s="335"/>
      <c r="FG61" s="339"/>
      <c r="FH61" s="346">
        <f>IF(GR66=0,"",GR66)</f>
      </c>
      <c r="FI61" s="335"/>
      <c r="FJ61" s="335"/>
      <c r="FK61" s="335"/>
      <c r="FL61" s="335" t="str">
        <f>IF($DI$13="","",IF(HLOOKUP($DI$13,メンバー!$A$1:$BZ$45,12,0)=""," ",HLOOKUP($DI$13,メンバー!$A$1:$BZ$45,12,0)))</f>
        <v> </v>
      </c>
      <c r="FM61" s="335"/>
      <c r="FN61" s="335"/>
      <c r="FO61" s="335"/>
      <c r="FP61" s="335"/>
      <c r="FQ61" s="335"/>
      <c r="FR61" s="335"/>
      <c r="FS61" s="335"/>
      <c r="FT61" s="335"/>
      <c r="FU61" s="335"/>
      <c r="FV61" s="335"/>
      <c r="FW61" s="335"/>
      <c r="FX61" s="335"/>
      <c r="FY61" s="335"/>
      <c r="FZ61" s="335"/>
      <c r="GA61" s="335"/>
      <c r="GB61" s="335"/>
      <c r="GC61" s="336"/>
      <c r="GD61" s="74"/>
      <c r="GE61" s="74"/>
      <c r="GF61" s="74"/>
      <c r="GG61" s="74"/>
      <c r="GH61" s="74"/>
      <c r="GN61" s="643"/>
      <c r="GO61" s="643"/>
      <c r="GP61" s="64"/>
      <c r="GQ61" s="64"/>
      <c r="GR61" s="643"/>
      <c r="GS61" s="643"/>
      <c r="GT61" s="94"/>
    </row>
    <row r="62" spans="2:202" ht="14.25" customHeight="1">
      <c r="B62" s="592"/>
      <c r="C62" s="592"/>
      <c r="D62" s="265"/>
      <c r="E62" s="265"/>
      <c r="F62" s="265"/>
      <c r="G62" s="265"/>
      <c r="H62" s="344"/>
      <c r="I62" s="344"/>
      <c r="J62" s="344"/>
      <c r="K62" s="344"/>
      <c r="L62" s="344"/>
      <c r="M62" s="345"/>
      <c r="N62" s="594"/>
      <c r="O62" s="430"/>
      <c r="P62" s="344"/>
      <c r="Q62" s="344"/>
      <c r="R62" s="344"/>
      <c r="S62" s="344"/>
      <c r="T62" s="344"/>
      <c r="U62" s="349"/>
      <c r="V62" s="349"/>
      <c r="W62" s="349"/>
      <c r="X62" s="349"/>
      <c r="Y62" s="349"/>
      <c r="Z62" s="349"/>
      <c r="AA62" s="344"/>
      <c r="AB62" s="344"/>
      <c r="AC62" s="344"/>
      <c r="AD62" s="344"/>
      <c r="AE62" s="344"/>
      <c r="AF62" s="344"/>
      <c r="AG62" s="349"/>
      <c r="AH62" s="349"/>
      <c r="AI62" s="349"/>
      <c r="AJ62" s="349"/>
      <c r="AK62" s="349"/>
      <c r="AL62" s="349"/>
      <c r="AM62" s="344"/>
      <c r="AN62" s="344"/>
      <c r="AO62" s="344"/>
      <c r="AP62" s="344"/>
      <c r="AQ62" s="344"/>
      <c r="AR62" s="344"/>
      <c r="AS62" s="349"/>
      <c r="AT62" s="349"/>
      <c r="AU62" s="349"/>
      <c r="AV62" s="349"/>
      <c r="AW62" s="349"/>
      <c r="AX62" s="449"/>
      <c r="AY62" s="589"/>
      <c r="AZ62" s="585"/>
      <c r="BA62" s="585"/>
      <c r="BB62" s="585"/>
      <c r="BC62" s="585"/>
      <c r="BD62" s="586"/>
      <c r="BE62" s="464"/>
      <c r="BF62" s="344"/>
      <c r="BG62" s="344"/>
      <c r="BH62" s="344"/>
      <c r="BI62" s="344"/>
      <c r="BJ62" s="344"/>
      <c r="BK62" s="349"/>
      <c r="BL62" s="349"/>
      <c r="BM62" s="349"/>
      <c r="BN62" s="349"/>
      <c r="BO62" s="349"/>
      <c r="BP62" s="349"/>
      <c r="BQ62" s="344"/>
      <c r="BR62" s="344"/>
      <c r="BS62" s="344"/>
      <c r="BT62" s="344"/>
      <c r="BU62" s="344"/>
      <c r="BV62" s="344"/>
      <c r="BW62" s="349"/>
      <c r="BX62" s="349"/>
      <c r="BY62" s="349"/>
      <c r="BZ62" s="349"/>
      <c r="CA62" s="349"/>
      <c r="CB62" s="349"/>
      <c r="CC62" s="344"/>
      <c r="CD62" s="344"/>
      <c r="CE62" s="344"/>
      <c r="CF62" s="344"/>
      <c r="CG62" s="344"/>
      <c r="CH62" s="344"/>
      <c r="CI62" s="349"/>
      <c r="CJ62" s="349"/>
      <c r="CK62" s="349"/>
      <c r="CL62" s="349"/>
      <c r="CM62" s="349"/>
      <c r="CN62" s="483"/>
      <c r="CO62" s="589"/>
      <c r="CP62" s="585"/>
      <c r="CQ62" s="585"/>
      <c r="CR62" s="585"/>
      <c r="CS62" s="585"/>
      <c r="CT62" s="586"/>
      <c r="CU62" s="61"/>
      <c r="CV62" s="362"/>
      <c r="CW62" s="262"/>
      <c r="CX62" s="262"/>
      <c r="CY62" s="262"/>
      <c r="CZ62" s="262"/>
      <c r="DA62" s="262"/>
      <c r="DB62" s="262"/>
      <c r="DC62" s="280"/>
      <c r="DD62" s="281"/>
      <c r="DE62" s="281"/>
      <c r="DF62" s="281"/>
      <c r="DG62" s="281"/>
      <c r="DH62" s="281"/>
      <c r="DI62" s="281"/>
      <c r="DJ62" s="281"/>
      <c r="DK62" s="281"/>
      <c r="DL62" s="281"/>
      <c r="DM62" s="281"/>
      <c r="DN62" s="281"/>
      <c r="DO62" s="281"/>
      <c r="DP62" s="282"/>
      <c r="DQ62" s="280"/>
      <c r="DR62" s="281"/>
      <c r="DS62" s="281"/>
      <c r="DT62" s="281"/>
      <c r="DU62" s="281"/>
      <c r="DV62" s="281"/>
      <c r="DW62" s="282"/>
      <c r="DX62" s="265"/>
      <c r="DY62" s="265"/>
      <c r="DZ62" s="265"/>
      <c r="EA62" s="265"/>
      <c r="EB62" s="265"/>
      <c r="EC62" s="265"/>
      <c r="ED62" s="265"/>
      <c r="EE62" s="265"/>
      <c r="EF62" s="265"/>
      <c r="EG62" s="265"/>
      <c r="EH62" s="265"/>
      <c r="EI62" s="265"/>
      <c r="EJ62" s="286"/>
      <c r="EK62" s="4"/>
      <c r="EL62" s="340"/>
      <c r="EM62" s="335"/>
      <c r="EN62" s="335"/>
      <c r="EO62" s="335"/>
      <c r="EP62" s="335"/>
      <c r="EQ62" s="335"/>
      <c r="ER62" s="335"/>
      <c r="ES62" s="335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35"/>
      <c r="FE62" s="335"/>
      <c r="FF62" s="335"/>
      <c r="FG62" s="339"/>
      <c r="FH62" s="346"/>
      <c r="FI62" s="335"/>
      <c r="FJ62" s="335"/>
      <c r="FK62" s="335"/>
      <c r="FL62" s="335"/>
      <c r="FM62" s="335"/>
      <c r="FN62" s="335"/>
      <c r="FO62" s="335"/>
      <c r="FP62" s="335"/>
      <c r="FQ62" s="335"/>
      <c r="FR62" s="335"/>
      <c r="FS62" s="335"/>
      <c r="FT62" s="335"/>
      <c r="FU62" s="335"/>
      <c r="FV62" s="335"/>
      <c r="FW62" s="335"/>
      <c r="FX62" s="335"/>
      <c r="FY62" s="335"/>
      <c r="FZ62" s="335"/>
      <c r="GA62" s="335"/>
      <c r="GB62" s="335"/>
      <c r="GC62" s="336"/>
      <c r="GD62" s="74"/>
      <c r="GE62" s="74"/>
      <c r="GF62" s="74"/>
      <c r="GG62" s="74"/>
      <c r="GH62" s="74"/>
      <c r="GN62" s="643"/>
      <c r="GO62" s="643"/>
      <c r="GP62" s="64"/>
      <c r="GQ62" s="64"/>
      <c r="GR62" s="643"/>
      <c r="GS62" s="643"/>
      <c r="GT62" s="94"/>
    </row>
    <row r="63" spans="2:202" ht="14.25" customHeight="1">
      <c r="B63" s="592"/>
      <c r="C63" s="592"/>
      <c r="D63" s="265"/>
      <c r="E63" s="265"/>
      <c r="F63" s="265"/>
      <c r="G63" s="265"/>
      <c r="H63" s="428" t="s">
        <v>109</v>
      </c>
      <c r="I63" s="262"/>
      <c r="J63" s="262"/>
      <c r="K63" s="262"/>
      <c r="L63" s="262"/>
      <c r="M63" s="452"/>
      <c r="N63" s="594"/>
      <c r="O63" s="485" t="s">
        <v>1</v>
      </c>
      <c r="P63" s="451"/>
      <c r="Q63" s="451"/>
      <c r="R63" s="451"/>
      <c r="S63" s="451"/>
      <c r="T63" s="451"/>
      <c r="U63" s="451" t="s">
        <v>1</v>
      </c>
      <c r="V63" s="451"/>
      <c r="W63" s="451"/>
      <c r="X63" s="451"/>
      <c r="Y63" s="451"/>
      <c r="Z63" s="451"/>
      <c r="AA63" s="451" t="s">
        <v>1</v>
      </c>
      <c r="AB63" s="451"/>
      <c r="AC63" s="451"/>
      <c r="AD63" s="451"/>
      <c r="AE63" s="451"/>
      <c r="AF63" s="451"/>
      <c r="AG63" s="451" t="s">
        <v>1</v>
      </c>
      <c r="AH63" s="451"/>
      <c r="AI63" s="451"/>
      <c r="AJ63" s="451"/>
      <c r="AK63" s="451"/>
      <c r="AL63" s="451"/>
      <c r="AM63" s="451" t="s">
        <v>1</v>
      </c>
      <c r="AN63" s="451"/>
      <c r="AO63" s="451"/>
      <c r="AP63" s="451"/>
      <c r="AQ63" s="451"/>
      <c r="AR63" s="451"/>
      <c r="AS63" s="451" t="s">
        <v>1</v>
      </c>
      <c r="AT63" s="451"/>
      <c r="AU63" s="451"/>
      <c r="AV63" s="451"/>
      <c r="AW63" s="451"/>
      <c r="AX63" s="453"/>
      <c r="AY63" s="589"/>
      <c r="AZ63" s="585"/>
      <c r="BA63" s="585"/>
      <c r="BB63" s="585"/>
      <c r="BC63" s="585"/>
      <c r="BD63" s="586"/>
      <c r="BE63" s="454" t="s">
        <v>1</v>
      </c>
      <c r="BF63" s="451"/>
      <c r="BG63" s="451"/>
      <c r="BH63" s="451"/>
      <c r="BI63" s="451"/>
      <c r="BJ63" s="451"/>
      <c r="BK63" s="451" t="s">
        <v>1</v>
      </c>
      <c r="BL63" s="451"/>
      <c r="BM63" s="451"/>
      <c r="BN63" s="451"/>
      <c r="BO63" s="451"/>
      <c r="BP63" s="451"/>
      <c r="BQ63" s="451" t="s">
        <v>1</v>
      </c>
      <c r="BR63" s="451"/>
      <c r="BS63" s="451"/>
      <c r="BT63" s="451"/>
      <c r="BU63" s="451"/>
      <c r="BV63" s="451"/>
      <c r="BW63" s="451" t="s">
        <v>1</v>
      </c>
      <c r="BX63" s="451"/>
      <c r="BY63" s="451"/>
      <c r="BZ63" s="451"/>
      <c r="CA63" s="451"/>
      <c r="CB63" s="451"/>
      <c r="CC63" s="451" t="s">
        <v>1</v>
      </c>
      <c r="CD63" s="451"/>
      <c r="CE63" s="451"/>
      <c r="CF63" s="451"/>
      <c r="CG63" s="451"/>
      <c r="CH63" s="451"/>
      <c r="CI63" s="451" t="s">
        <v>1</v>
      </c>
      <c r="CJ63" s="451"/>
      <c r="CK63" s="451"/>
      <c r="CL63" s="451"/>
      <c r="CM63" s="451"/>
      <c r="CN63" s="484"/>
      <c r="CO63" s="589"/>
      <c r="CP63" s="585"/>
      <c r="CQ63" s="585"/>
      <c r="CR63" s="585"/>
      <c r="CS63" s="585"/>
      <c r="CT63" s="586"/>
      <c r="CU63" s="61"/>
      <c r="CV63" s="362"/>
      <c r="CW63" s="262"/>
      <c r="CX63" s="262"/>
      <c r="CY63" s="262"/>
      <c r="CZ63" s="262"/>
      <c r="DA63" s="262"/>
      <c r="DB63" s="262"/>
      <c r="DC63" s="283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5"/>
      <c r="DQ63" s="283"/>
      <c r="DR63" s="284"/>
      <c r="DS63" s="284"/>
      <c r="DT63" s="284"/>
      <c r="DU63" s="284"/>
      <c r="DV63" s="284"/>
      <c r="DW63" s="285"/>
      <c r="DX63" s="265"/>
      <c r="DY63" s="265"/>
      <c r="DZ63" s="265"/>
      <c r="EA63" s="265"/>
      <c r="EB63" s="265"/>
      <c r="EC63" s="265"/>
      <c r="ED63" s="265"/>
      <c r="EE63" s="265"/>
      <c r="EF63" s="265"/>
      <c r="EG63" s="265"/>
      <c r="EH63" s="265"/>
      <c r="EI63" s="265"/>
      <c r="EJ63" s="286"/>
      <c r="EK63" s="4"/>
      <c r="EL63" s="340">
        <f>IF(GN69=0,"",GN69)</f>
      </c>
      <c r="EM63" s="335"/>
      <c r="EN63" s="335"/>
      <c r="EO63" s="335"/>
      <c r="EP63" s="335" t="str">
        <f>IF($CF$13="","",IF(HLOOKUP($CF$13,メンバー!$A$1:$BZ$45,13,0)=""," ",HLOOKUP($CF$13,メンバー!$A$1:$BZ$45,13,0)))</f>
        <v> </v>
      </c>
      <c r="EQ63" s="335"/>
      <c r="ER63" s="335"/>
      <c r="ES63" s="335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35"/>
      <c r="FE63" s="335"/>
      <c r="FF63" s="335"/>
      <c r="FG63" s="339"/>
      <c r="FH63" s="346">
        <f>IF(GR69=0,"",GR69)</f>
      </c>
      <c r="FI63" s="335"/>
      <c r="FJ63" s="335"/>
      <c r="FK63" s="335"/>
      <c r="FL63" s="335" t="str">
        <f>IF($DI$13="","",IF(HLOOKUP($DI$13,メンバー!$A$1:$BZ$45,13,0)=""," ",HLOOKUP($DI$13,メンバー!$A$1:$BZ$45,13,0)))</f>
        <v> </v>
      </c>
      <c r="FM63" s="335"/>
      <c r="FN63" s="335"/>
      <c r="FO63" s="335"/>
      <c r="FP63" s="335"/>
      <c r="FQ63" s="335"/>
      <c r="FR63" s="335"/>
      <c r="FS63" s="335"/>
      <c r="FT63" s="335"/>
      <c r="FU63" s="335"/>
      <c r="FV63" s="335"/>
      <c r="FW63" s="335"/>
      <c r="FX63" s="335"/>
      <c r="FY63" s="335"/>
      <c r="FZ63" s="335"/>
      <c r="GA63" s="335"/>
      <c r="GB63" s="335"/>
      <c r="GC63" s="336"/>
      <c r="GD63" s="74"/>
      <c r="GE63" s="74"/>
      <c r="GF63" s="74"/>
      <c r="GG63" s="74"/>
      <c r="GH63" s="74"/>
      <c r="GN63" s="643">
        <f>IF($GN$31="","",HLOOKUP($GN$31,メンバー!$A$1:$BZ$45,11,0))</f>
        <v>0</v>
      </c>
      <c r="GO63" s="643"/>
      <c r="GP63" s="64"/>
      <c r="GQ63" s="64"/>
      <c r="GR63" s="643">
        <f>IF($GR$31="","",HLOOKUP($GR$31,メンバー!$A$1:$BZ$45,11,0))</f>
        <v>0</v>
      </c>
      <c r="GS63" s="643"/>
      <c r="GT63" s="94"/>
    </row>
    <row r="64" spans="2:202" ht="14.25" customHeight="1">
      <c r="B64" s="592"/>
      <c r="C64" s="592"/>
      <c r="D64" s="265"/>
      <c r="E64" s="265"/>
      <c r="F64" s="265"/>
      <c r="G64" s="265"/>
      <c r="H64" s="262"/>
      <c r="I64" s="262"/>
      <c r="J64" s="262"/>
      <c r="K64" s="262"/>
      <c r="L64" s="262"/>
      <c r="M64" s="452"/>
      <c r="N64" s="594"/>
      <c r="O64" s="485"/>
      <c r="P64" s="451"/>
      <c r="Q64" s="451"/>
      <c r="R64" s="45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  <c r="AC64" s="451"/>
      <c r="AD64" s="451"/>
      <c r="AE64" s="451"/>
      <c r="AF64" s="451"/>
      <c r="AG64" s="451"/>
      <c r="AH64" s="451"/>
      <c r="AI64" s="451"/>
      <c r="AJ64" s="451"/>
      <c r="AK64" s="451"/>
      <c r="AL64" s="451"/>
      <c r="AM64" s="451"/>
      <c r="AN64" s="451"/>
      <c r="AO64" s="451"/>
      <c r="AP64" s="451"/>
      <c r="AQ64" s="451"/>
      <c r="AR64" s="451"/>
      <c r="AS64" s="451"/>
      <c r="AT64" s="451"/>
      <c r="AU64" s="451"/>
      <c r="AV64" s="451"/>
      <c r="AW64" s="451"/>
      <c r="AX64" s="453"/>
      <c r="AY64" s="589"/>
      <c r="AZ64" s="585"/>
      <c r="BA64" s="585"/>
      <c r="BB64" s="585"/>
      <c r="BC64" s="585"/>
      <c r="BD64" s="586"/>
      <c r="BE64" s="454"/>
      <c r="BF64" s="451"/>
      <c r="BG64" s="451"/>
      <c r="BH64" s="451"/>
      <c r="BI64" s="451"/>
      <c r="BJ64" s="451"/>
      <c r="BK64" s="451"/>
      <c r="BL64" s="451"/>
      <c r="BM64" s="451"/>
      <c r="BN64" s="451"/>
      <c r="BO64" s="451"/>
      <c r="BP64" s="451"/>
      <c r="BQ64" s="451"/>
      <c r="BR64" s="451"/>
      <c r="BS64" s="451"/>
      <c r="BT64" s="451"/>
      <c r="BU64" s="451"/>
      <c r="BV64" s="451"/>
      <c r="BW64" s="451"/>
      <c r="BX64" s="451"/>
      <c r="BY64" s="451"/>
      <c r="BZ64" s="451"/>
      <c r="CA64" s="451"/>
      <c r="CB64" s="451"/>
      <c r="CC64" s="451"/>
      <c r="CD64" s="451"/>
      <c r="CE64" s="451"/>
      <c r="CF64" s="451"/>
      <c r="CG64" s="451"/>
      <c r="CH64" s="451"/>
      <c r="CI64" s="451"/>
      <c r="CJ64" s="451"/>
      <c r="CK64" s="451"/>
      <c r="CL64" s="451"/>
      <c r="CM64" s="451"/>
      <c r="CN64" s="484"/>
      <c r="CO64" s="589"/>
      <c r="CP64" s="585"/>
      <c r="CQ64" s="585"/>
      <c r="CR64" s="585"/>
      <c r="CS64" s="585"/>
      <c r="CT64" s="586"/>
      <c r="CU64" s="61"/>
      <c r="CV64" s="407" t="s">
        <v>70</v>
      </c>
      <c r="CW64" s="262"/>
      <c r="CX64" s="262"/>
      <c r="CY64" s="262"/>
      <c r="CZ64" s="262"/>
      <c r="DA64" s="262"/>
      <c r="DB64" s="262"/>
      <c r="DC64" s="277"/>
      <c r="DD64" s="278"/>
      <c r="DE64" s="278"/>
      <c r="DF64" s="278"/>
      <c r="DG64" s="278"/>
      <c r="DH64" s="278"/>
      <c r="DI64" s="278"/>
      <c r="DJ64" s="278"/>
      <c r="DK64" s="278"/>
      <c r="DL64" s="278"/>
      <c r="DM64" s="278"/>
      <c r="DN64" s="278"/>
      <c r="DO64" s="278"/>
      <c r="DP64" s="279"/>
      <c r="DQ64" s="277"/>
      <c r="DR64" s="278"/>
      <c r="DS64" s="278"/>
      <c r="DT64" s="278"/>
      <c r="DU64" s="278"/>
      <c r="DV64" s="278"/>
      <c r="DW64" s="279"/>
      <c r="DX64" s="265"/>
      <c r="DY64" s="265"/>
      <c r="DZ64" s="265"/>
      <c r="EA64" s="265"/>
      <c r="EB64" s="265"/>
      <c r="EC64" s="265"/>
      <c r="ED64" s="265"/>
      <c r="EE64" s="265"/>
      <c r="EF64" s="265"/>
      <c r="EG64" s="265"/>
      <c r="EH64" s="265"/>
      <c r="EI64" s="265"/>
      <c r="EJ64" s="286"/>
      <c r="EK64" s="4"/>
      <c r="EL64" s="340"/>
      <c r="EM64" s="335"/>
      <c r="EN64" s="335"/>
      <c r="EO64" s="335"/>
      <c r="EP64" s="335"/>
      <c r="EQ64" s="335"/>
      <c r="ER64" s="335"/>
      <c r="ES64" s="335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35"/>
      <c r="FE64" s="335"/>
      <c r="FF64" s="335"/>
      <c r="FG64" s="339"/>
      <c r="FH64" s="346"/>
      <c r="FI64" s="335"/>
      <c r="FJ64" s="335"/>
      <c r="FK64" s="335"/>
      <c r="FL64" s="335"/>
      <c r="FM64" s="335"/>
      <c r="FN64" s="335"/>
      <c r="FO64" s="335"/>
      <c r="FP64" s="335"/>
      <c r="FQ64" s="335"/>
      <c r="FR64" s="335"/>
      <c r="FS64" s="335"/>
      <c r="FT64" s="335"/>
      <c r="FU64" s="335"/>
      <c r="FV64" s="335"/>
      <c r="FW64" s="335"/>
      <c r="FX64" s="335"/>
      <c r="FY64" s="335"/>
      <c r="FZ64" s="335"/>
      <c r="GA64" s="335"/>
      <c r="GB64" s="335"/>
      <c r="GC64" s="336"/>
      <c r="GD64" s="74"/>
      <c r="GE64" s="74"/>
      <c r="GF64" s="74"/>
      <c r="GG64" s="74"/>
      <c r="GH64" s="74"/>
      <c r="GN64" s="643"/>
      <c r="GO64" s="643"/>
      <c r="GP64" s="64"/>
      <c r="GQ64" s="64"/>
      <c r="GR64" s="643"/>
      <c r="GS64" s="643"/>
      <c r="GT64" s="94"/>
    </row>
    <row r="65" spans="2:202" ht="14.25" customHeight="1">
      <c r="B65" s="592"/>
      <c r="C65" s="592"/>
      <c r="D65" s="265"/>
      <c r="E65" s="265"/>
      <c r="F65" s="265"/>
      <c r="G65" s="265"/>
      <c r="H65" s="262"/>
      <c r="I65" s="262"/>
      <c r="J65" s="262"/>
      <c r="K65" s="262"/>
      <c r="L65" s="262"/>
      <c r="M65" s="452"/>
      <c r="N65" s="594"/>
      <c r="O65" s="485"/>
      <c r="P65" s="451"/>
      <c r="Q65" s="451"/>
      <c r="R65" s="451"/>
      <c r="S65" s="451"/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451"/>
      <c r="AE65" s="451"/>
      <c r="AF65" s="451"/>
      <c r="AG65" s="451"/>
      <c r="AH65" s="451"/>
      <c r="AI65" s="451"/>
      <c r="AJ65" s="451"/>
      <c r="AK65" s="451"/>
      <c r="AL65" s="451"/>
      <c r="AM65" s="451"/>
      <c r="AN65" s="451"/>
      <c r="AO65" s="451"/>
      <c r="AP65" s="451"/>
      <c r="AQ65" s="451"/>
      <c r="AR65" s="451"/>
      <c r="AS65" s="451"/>
      <c r="AT65" s="451"/>
      <c r="AU65" s="451"/>
      <c r="AV65" s="451"/>
      <c r="AW65" s="451"/>
      <c r="AX65" s="453"/>
      <c r="AY65" s="589"/>
      <c r="AZ65" s="585"/>
      <c r="BA65" s="585"/>
      <c r="BB65" s="585"/>
      <c r="BC65" s="585"/>
      <c r="BD65" s="586"/>
      <c r="BE65" s="454"/>
      <c r="BF65" s="451"/>
      <c r="BG65" s="451"/>
      <c r="BH65" s="451"/>
      <c r="BI65" s="451"/>
      <c r="BJ65" s="451"/>
      <c r="BK65" s="451"/>
      <c r="BL65" s="451"/>
      <c r="BM65" s="451"/>
      <c r="BN65" s="451"/>
      <c r="BO65" s="451"/>
      <c r="BP65" s="451"/>
      <c r="BQ65" s="451"/>
      <c r="BR65" s="451"/>
      <c r="BS65" s="451"/>
      <c r="BT65" s="451"/>
      <c r="BU65" s="451"/>
      <c r="BV65" s="451"/>
      <c r="BW65" s="451"/>
      <c r="BX65" s="451"/>
      <c r="BY65" s="451"/>
      <c r="BZ65" s="451"/>
      <c r="CA65" s="451"/>
      <c r="CB65" s="451"/>
      <c r="CC65" s="451"/>
      <c r="CD65" s="451"/>
      <c r="CE65" s="451"/>
      <c r="CF65" s="451"/>
      <c r="CG65" s="451"/>
      <c r="CH65" s="451"/>
      <c r="CI65" s="451"/>
      <c r="CJ65" s="451"/>
      <c r="CK65" s="451"/>
      <c r="CL65" s="451"/>
      <c r="CM65" s="451"/>
      <c r="CN65" s="484"/>
      <c r="CO65" s="589"/>
      <c r="CP65" s="585"/>
      <c r="CQ65" s="585"/>
      <c r="CR65" s="585"/>
      <c r="CS65" s="585"/>
      <c r="CT65" s="586"/>
      <c r="CU65" s="61"/>
      <c r="CV65" s="362"/>
      <c r="CW65" s="262"/>
      <c r="CX65" s="262"/>
      <c r="CY65" s="262"/>
      <c r="CZ65" s="262"/>
      <c r="DA65" s="262"/>
      <c r="DB65" s="262"/>
      <c r="DC65" s="280"/>
      <c r="DD65" s="281"/>
      <c r="DE65" s="281"/>
      <c r="DF65" s="281"/>
      <c r="DG65" s="281"/>
      <c r="DH65" s="281"/>
      <c r="DI65" s="281"/>
      <c r="DJ65" s="281"/>
      <c r="DK65" s="281"/>
      <c r="DL65" s="281"/>
      <c r="DM65" s="281"/>
      <c r="DN65" s="281"/>
      <c r="DO65" s="281"/>
      <c r="DP65" s="282"/>
      <c r="DQ65" s="280"/>
      <c r="DR65" s="281"/>
      <c r="DS65" s="281"/>
      <c r="DT65" s="281"/>
      <c r="DU65" s="281"/>
      <c r="DV65" s="281"/>
      <c r="DW65" s="282"/>
      <c r="DX65" s="265"/>
      <c r="DY65" s="265"/>
      <c r="DZ65" s="265"/>
      <c r="EA65" s="265"/>
      <c r="EB65" s="265"/>
      <c r="EC65" s="265"/>
      <c r="ED65" s="265"/>
      <c r="EE65" s="265"/>
      <c r="EF65" s="265"/>
      <c r="EG65" s="265"/>
      <c r="EH65" s="265"/>
      <c r="EI65" s="265"/>
      <c r="EJ65" s="286"/>
      <c r="EK65" s="4"/>
      <c r="EL65" s="362" t="s">
        <v>101</v>
      </c>
      <c r="EM65" s="343"/>
      <c r="EN65" s="343"/>
      <c r="EO65" s="343"/>
      <c r="EP65" s="343"/>
      <c r="EQ65" s="343"/>
      <c r="ER65" s="343"/>
      <c r="ES65" s="343"/>
      <c r="ET65" s="343"/>
      <c r="EU65" s="343"/>
      <c r="EV65" s="343"/>
      <c r="EW65" s="343"/>
      <c r="EX65" s="343"/>
      <c r="EY65" s="343"/>
      <c r="EZ65" s="343"/>
      <c r="FA65" s="343"/>
      <c r="FB65" s="343"/>
      <c r="FC65" s="343"/>
      <c r="FD65" s="343"/>
      <c r="FE65" s="343"/>
      <c r="FF65" s="343"/>
      <c r="FG65" s="343"/>
      <c r="FH65" s="343"/>
      <c r="FI65" s="343"/>
      <c r="FJ65" s="343"/>
      <c r="FK65" s="343"/>
      <c r="FL65" s="343"/>
      <c r="FM65" s="343"/>
      <c r="FN65" s="343"/>
      <c r="FO65" s="343"/>
      <c r="FP65" s="343"/>
      <c r="FQ65" s="343"/>
      <c r="FR65" s="343"/>
      <c r="FS65" s="343"/>
      <c r="FT65" s="343"/>
      <c r="FU65" s="343"/>
      <c r="FV65" s="343"/>
      <c r="FW65" s="343"/>
      <c r="FX65" s="343"/>
      <c r="FY65" s="343"/>
      <c r="FZ65" s="343"/>
      <c r="GA65" s="343"/>
      <c r="GB65" s="343"/>
      <c r="GC65" s="361"/>
      <c r="GD65" s="74"/>
      <c r="GE65" s="74"/>
      <c r="GF65" s="74"/>
      <c r="GG65" s="74"/>
      <c r="GH65" s="74"/>
      <c r="GN65" s="643"/>
      <c r="GO65" s="643"/>
      <c r="GP65" s="64"/>
      <c r="GQ65" s="64"/>
      <c r="GR65" s="643"/>
      <c r="GS65" s="643"/>
      <c r="GT65" s="94"/>
    </row>
    <row r="66" spans="2:202" ht="14.25" customHeight="1">
      <c r="B66" s="592"/>
      <c r="C66" s="592"/>
      <c r="D66" s="265"/>
      <c r="E66" s="265"/>
      <c r="F66" s="265"/>
      <c r="G66" s="265"/>
      <c r="H66" s="262"/>
      <c r="I66" s="262"/>
      <c r="J66" s="262"/>
      <c r="K66" s="262"/>
      <c r="L66" s="262"/>
      <c r="M66" s="452"/>
      <c r="N66" s="594"/>
      <c r="O66" s="485" t="s">
        <v>1</v>
      </c>
      <c r="P66" s="451"/>
      <c r="Q66" s="451"/>
      <c r="R66" s="451"/>
      <c r="S66" s="451"/>
      <c r="T66" s="451"/>
      <c r="U66" s="451" t="s">
        <v>1</v>
      </c>
      <c r="V66" s="451"/>
      <c r="W66" s="451"/>
      <c r="X66" s="451"/>
      <c r="Y66" s="451"/>
      <c r="Z66" s="451"/>
      <c r="AA66" s="451" t="s">
        <v>1</v>
      </c>
      <c r="AB66" s="451"/>
      <c r="AC66" s="451"/>
      <c r="AD66" s="451"/>
      <c r="AE66" s="451"/>
      <c r="AF66" s="451"/>
      <c r="AG66" s="451" t="s">
        <v>1</v>
      </c>
      <c r="AH66" s="451"/>
      <c r="AI66" s="451"/>
      <c r="AJ66" s="451"/>
      <c r="AK66" s="451"/>
      <c r="AL66" s="451"/>
      <c r="AM66" s="451" t="s">
        <v>1</v>
      </c>
      <c r="AN66" s="451"/>
      <c r="AO66" s="451"/>
      <c r="AP66" s="451"/>
      <c r="AQ66" s="451"/>
      <c r="AR66" s="451"/>
      <c r="AS66" s="451" t="s">
        <v>1</v>
      </c>
      <c r="AT66" s="451"/>
      <c r="AU66" s="451"/>
      <c r="AV66" s="451"/>
      <c r="AW66" s="451"/>
      <c r="AX66" s="453"/>
      <c r="AY66" s="589"/>
      <c r="AZ66" s="585"/>
      <c r="BA66" s="585"/>
      <c r="BB66" s="585"/>
      <c r="BC66" s="585"/>
      <c r="BD66" s="586"/>
      <c r="BE66" s="454" t="s">
        <v>1</v>
      </c>
      <c r="BF66" s="451"/>
      <c r="BG66" s="451"/>
      <c r="BH66" s="451"/>
      <c r="BI66" s="451"/>
      <c r="BJ66" s="451"/>
      <c r="BK66" s="451" t="s">
        <v>1</v>
      </c>
      <c r="BL66" s="451"/>
      <c r="BM66" s="451"/>
      <c r="BN66" s="451"/>
      <c r="BO66" s="451"/>
      <c r="BP66" s="451"/>
      <c r="BQ66" s="451" t="s">
        <v>1</v>
      </c>
      <c r="BR66" s="451"/>
      <c r="BS66" s="451"/>
      <c r="BT66" s="451"/>
      <c r="BU66" s="451"/>
      <c r="BV66" s="451"/>
      <c r="BW66" s="451" t="s">
        <v>1</v>
      </c>
      <c r="BX66" s="451"/>
      <c r="BY66" s="451"/>
      <c r="BZ66" s="451"/>
      <c r="CA66" s="451"/>
      <c r="CB66" s="451"/>
      <c r="CC66" s="451" t="s">
        <v>1</v>
      </c>
      <c r="CD66" s="451"/>
      <c r="CE66" s="451"/>
      <c r="CF66" s="451"/>
      <c r="CG66" s="451"/>
      <c r="CH66" s="451"/>
      <c r="CI66" s="451" t="s">
        <v>1</v>
      </c>
      <c r="CJ66" s="451"/>
      <c r="CK66" s="451"/>
      <c r="CL66" s="451"/>
      <c r="CM66" s="451"/>
      <c r="CN66" s="484"/>
      <c r="CO66" s="589"/>
      <c r="CP66" s="585"/>
      <c r="CQ66" s="585"/>
      <c r="CR66" s="585"/>
      <c r="CS66" s="585"/>
      <c r="CT66" s="586"/>
      <c r="CU66" s="61"/>
      <c r="CV66" s="362"/>
      <c r="CW66" s="262"/>
      <c r="CX66" s="262"/>
      <c r="CY66" s="262"/>
      <c r="CZ66" s="262"/>
      <c r="DA66" s="262"/>
      <c r="DB66" s="262"/>
      <c r="DC66" s="280"/>
      <c r="DD66" s="281"/>
      <c r="DE66" s="281"/>
      <c r="DF66" s="281"/>
      <c r="DG66" s="281"/>
      <c r="DH66" s="281"/>
      <c r="DI66" s="281"/>
      <c r="DJ66" s="281"/>
      <c r="DK66" s="281"/>
      <c r="DL66" s="281"/>
      <c r="DM66" s="281"/>
      <c r="DN66" s="281"/>
      <c r="DO66" s="281"/>
      <c r="DP66" s="282"/>
      <c r="DQ66" s="280"/>
      <c r="DR66" s="281"/>
      <c r="DS66" s="281"/>
      <c r="DT66" s="281"/>
      <c r="DU66" s="281"/>
      <c r="DV66" s="281"/>
      <c r="DW66" s="282"/>
      <c r="DX66" s="265"/>
      <c r="DY66" s="265"/>
      <c r="DZ66" s="265"/>
      <c r="EA66" s="265"/>
      <c r="EB66" s="265"/>
      <c r="EC66" s="265"/>
      <c r="ED66" s="265"/>
      <c r="EE66" s="265"/>
      <c r="EF66" s="265"/>
      <c r="EG66" s="265"/>
      <c r="EH66" s="265"/>
      <c r="EI66" s="265"/>
      <c r="EJ66" s="286"/>
      <c r="EK66" s="4"/>
      <c r="EL66" s="360"/>
      <c r="EM66" s="343"/>
      <c r="EN66" s="343"/>
      <c r="EO66" s="343"/>
      <c r="EP66" s="343"/>
      <c r="EQ66" s="343"/>
      <c r="ER66" s="343"/>
      <c r="ES66" s="343"/>
      <c r="ET66" s="343"/>
      <c r="EU66" s="343"/>
      <c r="EV66" s="343"/>
      <c r="EW66" s="343"/>
      <c r="EX66" s="343"/>
      <c r="EY66" s="343"/>
      <c r="EZ66" s="343"/>
      <c r="FA66" s="343"/>
      <c r="FB66" s="343"/>
      <c r="FC66" s="343"/>
      <c r="FD66" s="343"/>
      <c r="FE66" s="343"/>
      <c r="FF66" s="343"/>
      <c r="FG66" s="343"/>
      <c r="FH66" s="343"/>
      <c r="FI66" s="343"/>
      <c r="FJ66" s="343"/>
      <c r="FK66" s="343"/>
      <c r="FL66" s="343"/>
      <c r="FM66" s="343"/>
      <c r="FN66" s="343"/>
      <c r="FO66" s="343"/>
      <c r="FP66" s="343"/>
      <c r="FQ66" s="343"/>
      <c r="FR66" s="343"/>
      <c r="FS66" s="343"/>
      <c r="FT66" s="343"/>
      <c r="FU66" s="343"/>
      <c r="FV66" s="343"/>
      <c r="FW66" s="343"/>
      <c r="FX66" s="343"/>
      <c r="FY66" s="343"/>
      <c r="FZ66" s="343"/>
      <c r="GA66" s="343"/>
      <c r="GB66" s="343"/>
      <c r="GC66" s="361"/>
      <c r="GD66" s="74"/>
      <c r="GE66" s="74"/>
      <c r="GF66" s="74"/>
      <c r="GG66" s="74"/>
      <c r="GH66" s="74"/>
      <c r="GN66" s="643">
        <f>IF($GN$31="","",HLOOKUP($GN$31,メンバー!$A$1:$BZ$45,12,0))</f>
        <v>0</v>
      </c>
      <c r="GO66" s="643"/>
      <c r="GP66" s="64"/>
      <c r="GQ66" s="64"/>
      <c r="GR66" s="643">
        <f>IF($GR$31="","",HLOOKUP($GR$31,メンバー!$A$1:$BZ$45,12,0))</f>
        <v>0</v>
      </c>
      <c r="GS66" s="643"/>
      <c r="GT66" s="94"/>
    </row>
    <row r="67" spans="2:202" ht="14.25" customHeight="1">
      <c r="B67" s="592"/>
      <c r="C67" s="592"/>
      <c r="D67" s="265"/>
      <c r="E67" s="265"/>
      <c r="F67" s="265"/>
      <c r="G67" s="265"/>
      <c r="H67" s="262"/>
      <c r="I67" s="262"/>
      <c r="J67" s="262"/>
      <c r="K67" s="262"/>
      <c r="L67" s="262"/>
      <c r="M67" s="452"/>
      <c r="N67" s="594"/>
      <c r="O67" s="485"/>
      <c r="P67" s="451"/>
      <c r="Q67" s="451"/>
      <c r="R67" s="451"/>
      <c r="S67" s="451"/>
      <c r="T67" s="451"/>
      <c r="U67" s="451"/>
      <c r="V67" s="451"/>
      <c r="W67" s="451"/>
      <c r="X67" s="451"/>
      <c r="Y67" s="451"/>
      <c r="Z67" s="451"/>
      <c r="AA67" s="451"/>
      <c r="AB67" s="451"/>
      <c r="AC67" s="451"/>
      <c r="AD67" s="451"/>
      <c r="AE67" s="451"/>
      <c r="AF67" s="451"/>
      <c r="AG67" s="451"/>
      <c r="AH67" s="451"/>
      <c r="AI67" s="451"/>
      <c r="AJ67" s="451"/>
      <c r="AK67" s="451"/>
      <c r="AL67" s="451"/>
      <c r="AM67" s="451"/>
      <c r="AN67" s="451"/>
      <c r="AO67" s="451"/>
      <c r="AP67" s="451"/>
      <c r="AQ67" s="451"/>
      <c r="AR67" s="451"/>
      <c r="AS67" s="451"/>
      <c r="AT67" s="451"/>
      <c r="AU67" s="451"/>
      <c r="AV67" s="451"/>
      <c r="AW67" s="451"/>
      <c r="AX67" s="453"/>
      <c r="AY67" s="589"/>
      <c r="AZ67" s="585"/>
      <c r="BA67" s="585"/>
      <c r="BB67" s="585"/>
      <c r="BC67" s="585"/>
      <c r="BD67" s="586"/>
      <c r="BE67" s="454"/>
      <c r="BF67" s="451"/>
      <c r="BG67" s="451"/>
      <c r="BH67" s="451"/>
      <c r="BI67" s="451"/>
      <c r="BJ67" s="451"/>
      <c r="BK67" s="451"/>
      <c r="BL67" s="451"/>
      <c r="BM67" s="451"/>
      <c r="BN67" s="451"/>
      <c r="BO67" s="451"/>
      <c r="BP67" s="451"/>
      <c r="BQ67" s="451"/>
      <c r="BR67" s="451"/>
      <c r="BS67" s="451"/>
      <c r="BT67" s="451"/>
      <c r="BU67" s="451"/>
      <c r="BV67" s="451"/>
      <c r="BW67" s="451"/>
      <c r="BX67" s="451"/>
      <c r="BY67" s="451"/>
      <c r="BZ67" s="451"/>
      <c r="CA67" s="451"/>
      <c r="CB67" s="451"/>
      <c r="CC67" s="451"/>
      <c r="CD67" s="451"/>
      <c r="CE67" s="451"/>
      <c r="CF67" s="451"/>
      <c r="CG67" s="451"/>
      <c r="CH67" s="451"/>
      <c r="CI67" s="451"/>
      <c r="CJ67" s="451"/>
      <c r="CK67" s="451"/>
      <c r="CL67" s="451"/>
      <c r="CM67" s="451"/>
      <c r="CN67" s="484"/>
      <c r="CO67" s="589"/>
      <c r="CP67" s="585"/>
      <c r="CQ67" s="585"/>
      <c r="CR67" s="585"/>
      <c r="CS67" s="585"/>
      <c r="CT67" s="586"/>
      <c r="CU67" s="61"/>
      <c r="CV67" s="362"/>
      <c r="CW67" s="262"/>
      <c r="CX67" s="262"/>
      <c r="CY67" s="262"/>
      <c r="CZ67" s="262"/>
      <c r="DA67" s="262"/>
      <c r="DB67" s="262"/>
      <c r="DC67" s="283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5"/>
      <c r="DQ67" s="283"/>
      <c r="DR67" s="284"/>
      <c r="DS67" s="284"/>
      <c r="DT67" s="284"/>
      <c r="DU67" s="284"/>
      <c r="DV67" s="284"/>
      <c r="DW67" s="285"/>
      <c r="DX67" s="265"/>
      <c r="DY67" s="265"/>
      <c r="DZ67" s="265"/>
      <c r="EA67" s="265"/>
      <c r="EB67" s="265"/>
      <c r="EC67" s="265"/>
      <c r="ED67" s="265"/>
      <c r="EE67" s="265"/>
      <c r="EF67" s="265"/>
      <c r="EG67" s="265"/>
      <c r="EH67" s="265"/>
      <c r="EI67" s="265"/>
      <c r="EJ67" s="286"/>
      <c r="EK67" s="4"/>
      <c r="EL67" s="354"/>
      <c r="EM67" s="355"/>
      <c r="EN67" s="355"/>
      <c r="EO67" s="355"/>
      <c r="EP67" s="350"/>
      <c r="EQ67" s="350"/>
      <c r="ER67" s="350"/>
      <c r="ES67" s="350"/>
      <c r="ET67" s="350"/>
      <c r="EU67" s="350"/>
      <c r="EV67" s="350"/>
      <c r="EW67" s="350"/>
      <c r="EX67" s="350"/>
      <c r="EY67" s="350"/>
      <c r="EZ67" s="350"/>
      <c r="FA67" s="350"/>
      <c r="FB67" s="350"/>
      <c r="FC67" s="350"/>
      <c r="FD67" s="350"/>
      <c r="FE67" s="350"/>
      <c r="FF67" s="350"/>
      <c r="FG67" s="351"/>
      <c r="FH67" s="596"/>
      <c r="FI67" s="355"/>
      <c r="FJ67" s="355"/>
      <c r="FK67" s="355"/>
      <c r="FL67" s="350"/>
      <c r="FM67" s="350"/>
      <c r="FN67" s="350"/>
      <c r="FO67" s="350"/>
      <c r="FP67" s="350"/>
      <c r="FQ67" s="350"/>
      <c r="FR67" s="350"/>
      <c r="FS67" s="350"/>
      <c r="FT67" s="350"/>
      <c r="FU67" s="350"/>
      <c r="FV67" s="350"/>
      <c r="FW67" s="350"/>
      <c r="FX67" s="350"/>
      <c r="FY67" s="350"/>
      <c r="FZ67" s="350"/>
      <c r="GA67" s="350"/>
      <c r="GB67" s="350"/>
      <c r="GC67" s="598"/>
      <c r="GD67" s="74"/>
      <c r="GE67" s="74"/>
      <c r="GF67" s="74"/>
      <c r="GG67" s="74"/>
      <c r="GH67" s="74"/>
      <c r="GN67" s="643"/>
      <c r="GO67" s="643"/>
      <c r="GP67" s="64"/>
      <c r="GQ67" s="64"/>
      <c r="GR67" s="643"/>
      <c r="GS67" s="643"/>
      <c r="GT67" s="94"/>
    </row>
    <row r="68" spans="2:202" ht="14.25" customHeight="1">
      <c r="B68" s="592"/>
      <c r="C68" s="592"/>
      <c r="D68" s="265"/>
      <c r="E68" s="265"/>
      <c r="F68" s="265"/>
      <c r="G68" s="265"/>
      <c r="H68" s="262"/>
      <c r="I68" s="262"/>
      <c r="J68" s="262"/>
      <c r="K68" s="262"/>
      <c r="L68" s="262"/>
      <c r="M68" s="452"/>
      <c r="N68" s="594"/>
      <c r="O68" s="485"/>
      <c r="P68" s="451"/>
      <c r="Q68" s="451"/>
      <c r="R68" s="451"/>
      <c r="S68" s="451"/>
      <c r="T68" s="451"/>
      <c r="U68" s="451"/>
      <c r="V68" s="451"/>
      <c r="W68" s="451"/>
      <c r="X68" s="451"/>
      <c r="Y68" s="451"/>
      <c r="Z68" s="451"/>
      <c r="AA68" s="451"/>
      <c r="AB68" s="451"/>
      <c r="AC68" s="451"/>
      <c r="AD68" s="451"/>
      <c r="AE68" s="451"/>
      <c r="AF68" s="451"/>
      <c r="AG68" s="451"/>
      <c r="AH68" s="451"/>
      <c r="AI68" s="451"/>
      <c r="AJ68" s="451"/>
      <c r="AK68" s="451"/>
      <c r="AL68" s="451"/>
      <c r="AM68" s="451"/>
      <c r="AN68" s="451"/>
      <c r="AO68" s="451"/>
      <c r="AP68" s="451"/>
      <c r="AQ68" s="451"/>
      <c r="AR68" s="451"/>
      <c r="AS68" s="451"/>
      <c r="AT68" s="451"/>
      <c r="AU68" s="451"/>
      <c r="AV68" s="451"/>
      <c r="AW68" s="451"/>
      <c r="AX68" s="453"/>
      <c r="AY68" s="589"/>
      <c r="AZ68" s="585"/>
      <c r="BA68" s="585"/>
      <c r="BB68" s="585"/>
      <c r="BC68" s="585"/>
      <c r="BD68" s="586"/>
      <c r="BE68" s="454"/>
      <c r="BF68" s="451"/>
      <c r="BG68" s="451"/>
      <c r="BH68" s="451"/>
      <c r="BI68" s="451"/>
      <c r="BJ68" s="451"/>
      <c r="BK68" s="451"/>
      <c r="BL68" s="451"/>
      <c r="BM68" s="451"/>
      <c r="BN68" s="451"/>
      <c r="BO68" s="451"/>
      <c r="BP68" s="451"/>
      <c r="BQ68" s="451"/>
      <c r="BR68" s="451"/>
      <c r="BS68" s="451"/>
      <c r="BT68" s="451"/>
      <c r="BU68" s="451"/>
      <c r="BV68" s="451"/>
      <c r="BW68" s="451"/>
      <c r="BX68" s="451"/>
      <c r="BY68" s="451"/>
      <c r="BZ68" s="451"/>
      <c r="CA68" s="451"/>
      <c r="CB68" s="451"/>
      <c r="CC68" s="451"/>
      <c r="CD68" s="451"/>
      <c r="CE68" s="451"/>
      <c r="CF68" s="451"/>
      <c r="CG68" s="451"/>
      <c r="CH68" s="451"/>
      <c r="CI68" s="451"/>
      <c r="CJ68" s="451"/>
      <c r="CK68" s="451"/>
      <c r="CL68" s="451"/>
      <c r="CM68" s="451"/>
      <c r="CN68" s="484"/>
      <c r="CO68" s="589"/>
      <c r="CP68" s="585"/>
      <c r="CQ68" s="585"/>
      <c r="CR68" s="585"/>
      <c r="CS68" s="585"/>
      <c r="CT68" s="586"/>
      <c r="CU68" s="61"/>
      <c r="CV68" s="438" t="s">
        <v>136</v>
      </c>
      <c r="CW68" s="439"/>
      <c r="CX68" s="439"/>
      <c r="CY68" s="439"/>
      <c r="CZ68" s="439"/>
      <c r="DA68" s="439"/>
      <c r="DB68" s="439"/>
      <c r="DC68" s="277"/>
      <c r="DD68" s="278"/>
      <c r="DE68" s="278"/>
      <c r="DF68" s="278"/>
      <c r="DG68" s="278"/>
      <c r="DH68" s="278"/>
      <c r="DI68" s="278"/>
      <c r="DJ68" s="278"/>
      <c r="DK68" s="278"/>
      <c r="DL68" s="278"/>
      <c r="DM68" s="278"/>
      <c r="DN68" s="278"/>
      <c r="DO68" s="278"/>
      <c r="DP68" s="279"/>
      <c r="DQ68" s="277"/>
      <c r="DR68" s="278"/>
      <c r="DS68" s="278"/>
      <c r="DT68" s="278"/>
      <c r="DU68" s="278"/>
      <c r="DV68" s="278"/>
      <c r="DW68" s="279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5"/>
      <c r="EJ68" s="286"/>
      <c r="EK68" s="4"/>
      <c r="EL68" s="348"/>
      <c r="EM68" s="349"/>
      <c r="EN68" s="349"/>
      <c r="EO68" s="349"/>
      <c r="EP68" s="352"/>
      <c r="EQ68" s="352"/>
      <c r="ER68" s="352"/>
      <c r="ES68" s="352"/>
      <c r="ET68" s="352"/>
      <c r="EU68" s="352"/>
      <c r="EV68" s="352"/>
      <c r="EW68" s="352"/>
      <c r="EX68" s="352"/>
      <c r="EY68" s="352"/>
      <c r="EZ68" s="352"/>
      <c r="FA68" s="352"/>
      <c r="FB68" s="352"/>
      <c r="FC68" s="352"/>
      <c r="FD68" s="352"/>
      <c r="FE68" s="352"/>
      <c r="FF68" s="352"/>
      <c r="FG68" s="353"/>
      <c r="FH68" s="597"/>
      <c r="FI68" s="349"/>
      <c r="FJ68" s="349"/>
      <c r="FK68" s="349"/>
      <c r="FL68" s="352"/>
      <c r="FM68" s="352"/>
      <c r="FN68" s="352"/>
      <c r="FO68" s="352"/>
      <c r="FP68" s="352"/>
      <c r="FQ68" s="352"/>
      <c r="FR68" s="352"/>
      <c r="FS68" s="352"/>
      <c r="FT68" s="352"/>
      <c r="FU68" s="352"/>
      <c r="FV68" s="352"/>
      <c r="FW68" s="352"/>
      <c r="FX68" s="352"/>
      <c r="FY68" s="352"/>
      <c r="FZ68" s="352"/>
      <c r="GA68" s="352"/>
      <c r="GB68" s="352"/>
      <c r="GC68" s="543"/>
      <c r="GD68" s="74"/>
      <c r="GE68" s="74"/>
      <c r="GF68" s="74"/>
      <c r="GG68" s="74"/>
      <c r="GH68" s="74"/>
      <c r="GN68" s="643"/>
      <c r="GO68" s="643"/>
      <c r="GP68" s="64"/>
      <c r="GQ68" s="64"/>
      <c r="GR68" s="643"/>
      <c r="GS68" s="643"/>
      <c r="GT68" s="94"/>
    </row>
    <row r="69" spans="2:202" ht="14.25" customHeight="1">
      <c r="B69" s="537" t="s">
        <v>106</v>
      </c>
      <c r="C69" s="344"/>
      <c r="D69" s="344"/>
      <c r="E69" s="344"/>
      <c r="F69" s="344"/>
      <c r="G69" s="344"/>
      <c r="H69" s="262" t="s">
        <v>23</v>
      </c>
      <c r="I69" s="262"/>
      <c r="J69" s="262"/>
      <c r="K69" s="262" t="s">
        <v>24</v>
      </c>
      <c r="L69" s="262"/>
      <c r="M69" s="452"/>
      <c r="N69" s="594"/>
      <c r="O69" s="465">
        <v>1</v>
      </c>
      <c r="P69" s="272"/>
      <c r="Q69" s="272"/>
      <c r="R69" s="272">
        <v>5</v>
      </c>
      <c r="S69" s="272"/>
      <c r="T69" s="272"/>
      <c r="U69" s="272">
        <v>1</v>
      </c>
      <c r="V69" s="272"/>
      <c r="W69" s="272"/>
      <c r="X69" s="272">
        <v>5</v>
      </c>
      <c r="Y69" s="272"/>
      <c r="Z69" s="272"/>
      <c r="AA69" s="272">
        <v>1</v>
      </c>
      <c r="AB69" s="272"/>
      <c r="AC69" s="272"/>
      <c r="AD69" s="272">
        <v>5</v>
      </c>
      <c r="AE69" s="272"/>
      <c r="AF69" s="272"/>
      <c r="AG69" s="272">
        <v>1</v>
      </c>
      <c r="AH69" s="272"/>
      <c r="AI69" s="272"/>
      <c r="AJ69" s="272">
        <v>5</v>
      </c>
      <c r="AK69" s="272"/>
      <c r="AL69" s="272"/>
      <c r="AM69" s="272">
        <v>1</v>
      </c>
      <c r="AN69" s="272"/>
      <c r="AO69" s="272"/>
      <c r="AP69" s="272">
        <v>5</v>
      </c>
      <c r="AQ69" s="272"/>
      <c r="AR69" s="272"/>
      <c r="AS69" s="272">
        <v>1</v>
      </c>
      <c r="AT69" s="272"/>
      <c r="AU69" s="272"/>
      <c r="AV69" s="272">
        <v>5</v>
      </c>
      <c r="AW69" s="272"/>
      <c r="AX69" s="467"/>
      <c r="AY69" s="589"/>
      <c r="AZ69" s="585"/>
      <c r="BA69" s="585"/>
      <c r="BB69" s="585"/>
      <c r="BC69" s="585"/>
      <c r="BD69" s="586"/>
      <c r="BE69" s="478">
        <v>1</v>
      </c>
      <c r="BF69" s="272"/>
      <c r="BG69" s="272"/>
      <c r="BH69" s="272">
        <v>5</v>
      </c>
      <c r="BI69" s="272"/>
      <c r="BJ69" s="272"/>
      <c r="BK69" s="272">
        <v>1</v>
      </c>
      <c r="BL69" s="272"/>
      <c r="BM69" s="272"/>
      <c r="BN69" s="272">
        <v>5</v>
      </c>
      <c r="BO69" s="272"/>
      <c r="BP69" s="272"/>
      <c r="BQ69" s="272">
        <v>1</v>
      </c>
      <c r="BR69" s="272"/>
      <c r="BS69" s="272"/>
      <c r="BT69" s="272">
        <v>5</v>
      </c>
      <c r="BU69" s="272"/>
      <c r="BV69" s="272"/>
      <c r="BW69" s="272">
        <v>1</v>
      </c>
      <c r="BX69" s="272"/>
      <c r="BY69" s="272"/>
      <c r="BZ69" s="272">
        <v>5</v>
      </c>
      <c r="CA69" s="272"/>
      <c r="CB69" s="272"/>
      <c r="CC69" s="272">
        <v>1</v>
      </c>
      <c r="CD69" s="272"/>
      <c r="CE69" s="272"/>
      <c r="CF69" s="272">
        <v>5</v>
      </c>
      <c r="CG69" s="272"/>
      <c r="CH69" s="272"/>
      <c r="CI69" s="272">
        <v>1</v>
      </c>
      <c r="CJ69" s="272"/>
      <c r="CK69" s="272"/>
      <c r="CL69" s="272">
        <v>5</v>
      </c>
      <c r="CM69" s="272"/>
      <c r="CN69" s="576"/>
      <c r="CO69" s="589"/>
      <c r="CP69" s="585"/>
      <c r="CQ69" s="585"/>
      <c r="CR69" s="585"/>
      <c r="CS69" s="585"/>
      <c r="CT69" s="586"/>
      <c r="CU69" s="61"/>
      <c r="CV69" s="440"/>
      <c r="CW69" s="439"/>
      <c r="CX69" s="439"/>
      <c r="CY69" s="439"/>
      <c r="CZ69" s="439"/>
      <c r="DA69" s="439"/>
      <c r="DB69" s="439"/>
      <c r="DC69" s="280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2"/>
      <c r="DQ69" s="280"/>
      <c r="DR69" s="281"/>
      <c r="DS69" s="281"/>
      <c r="DT69" s="281"/>
      <c r="DU69" s="281"/>
      <c r="DV69" s="281"/>
      <c r="DW69" s="282"/>
      <c r="DX69" s="265"/>
      <c r="DY69" s="265"/>
      <c r="DZ69" s="265"/>
      <c r="EA69" s="265"/>
      <c r="EB69" s="265"/>
      <c r="EC69" s="265"/>
      <c r="ED69" s="265"/>
      <c r="EE69" s="265"/>
      <c r="EF69" s="265"/>
      <c r="EG69" s="265"/>
      <c r="EH69" s="265"/>
      <c r="EI69" s="265"/>
      <c r="EJ69" s="286"/>
      <c r="EK69" s="4"/>
      <c r="EL69" s="348"/>
      <c r="EM69" s="349"/>
      <c r="EN69" s="349"/>
      <c r="EO69" s="349"/>
      <c r="EP69" s="335"/>
      <c r="EQ69" s="335"/>
      <c r="ER69" s="335"/>
      <c r="ES69" s="335"/>
      <c r="ET69" s="335"/>
      <c r="EU69" s="335"/>
      <c r="EV69" s="335"/>
      <c r="EW69" s="335"/>
      <c r="EX69" s="335"/>
      <c r="EY69" s="335"/>
      <c r="EZ69" s="335"/>
      <c r="FA69" s="335"/>
      <c r="FB69" s="335"/>
      <c r="FC69" s="335"/>
      <c r="FD69" s="335"/>
      <c r="FE69" s="335"/>
      <c r="FF69" s="335"/>
      <c r="FG69" s="339"/>
      <c r="FH69" s="597"/>
      <c r="FI69" s="349"/>
      <c r="FJ69" s="349"/>
      <c r="FK69" s="349"/>
      <c r="FL69" s="335"/>
      <c r="FM69" s="335"/>
      <c r="FN69" s="335"/>
      <c r="FO69" s="335"/>
      <c r="FP69" s="335"/>
      <c r="FQ69" s="335"/>
      <c r="FR69" s="335"/>
      <c r="FS69" s="335"/>
      <c r="FT69" s="335"/>
      <c r="FU69" s="335"/>
      <c r="FV69" s="335"/>
      <c r="FW69" s="335"/>
      <c r="FX69" s="335"/>
      <c r="FY69" s="335"/>
      <c r="FZ69" s="335"/>
      <c r="GA69" s="335"/>
      <c r="GB69" s="335"/>
      <c r="GC69" s="336"/>
      <c r="GD69" s="74"/>
      <c r="GE69" s="74"/>
      <c r="GF69" s="74"/>
      <c r="GG69" s="74"/>
      <c r="GH69" s="74"/>
      <c r="GN69" s="643">
        <f>IF($GN$31="","",HLOOKUP($GN$31,メンバー!$A$1:$BZ$45,13,0))</f>
        <v>0</v>
      </c>
      <c r="GO69" s="643"/>
      <c r="GP69" s="64"/>
      <c r="GQ69" s="64"/>
      <c r="GR69" s="643">
        <f>IF($GR$31="","",HLOOKUP($GR$31,メンバー!$A$1:$BZ$45,13,0))</f>
        <v>0</v>
      </c>
      <c r="GS69" s="643"/>
      <c r="GT69" s="94"/>
    </row>
    <row r="70" spans="2:202" ht="14.25" customHeight="1">
      <c r="B70" s="344"/>
      <c r="C70" s="344"/>
      <c r="D70" s="344"/>
      <c r="E70" s="344"/>
      <c r="F70" s="344"/>
      <c r="G70" s="344"/>
      <c r="H70" s="262"/>
      <c r="I70" s="262"/>
      <c r="J70" s="262"/>
      <c r="K70" s="262"/>
      <c r="L70" s="262"/>
      <c r="M70" s="452"/>
      <c r="N70" s="594"/>
      <c r="O70" s="465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467"/>
      <c r="AY70" s="589"/>
      <c r="AZ70" s="585"/>
      <c r="BA70" s="585"/>
      <c r="BB70" s="585"/>
      <c r="BC70" s="585"/>
      <c r="BD70" s="586"/>
      <c r="BE70" s="478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576"/>
      <c r="CO70" s="589"/>
      <c r="CP70" s="585"/>
      <c r="CQ70" s="585"/>
      <c r="CR70" s="585"/>
      <c r="CS70" s="585"/>
      <c r="CT70" s="586"/>
      <c r="CU70" s="61"/>
      <c r="CV70" s="440"/>
      <c r="CW70" s="439"/>
      <c r="CX70" s="439"/>
      <c r="CY70" s="439"/>
      <c r="CZ70" s="439"/>
      <c r="DA70" s="439"/>
      <c r="DB70" s="439"/>
      <c r="DC70" s="280"/>
      <c r="DD70" s="281"/>
      <c r="DE70" s="281"/>
      <c r="DF70" s="281"/>
      <c r="DG70" s="281"/>
      <c r="DH70" s="281"/>
      <c r="DI70" s="281"/>
      <c r="DJ70" s="281"/>
      <c r="DK70" s="281"/>
      <c r="DL70" s="281"/>
      <c r="DM70" s="281"/>
      <c r="DN70" s="281"/>
      <c r="DO70" s="281"/>
      <c r="DP70" s="282"/>
      <c r="DQ70" s="280"/>
      <c r="DR70" s="281"/>
      <c r="DS70" s="281"/>
      <c r="DT70" s="281"/>
      <c r="DU70" s="281"/>
      <c r="DV70" s="281"/>
      <c r="DW70" s="282"/>
      <c r="DX70" s="265"/>
      <c r="DY70" s="265"/>
      <c r="DZ70" s="265"/>
      <c r="EA70" s="265"/>
      <c r="EB70" s="265"/>
      <c r="EC70" s="265"/>
      <c r="ED70" s="265"/>
      <c r="EE70" s="265"/>
      <c r="EF70" s="265"/>
      <c r="EG70" s="265"/>
      <c r="EH70" s="265"/>
      <c r="EI70" s="265"/>
      <c r="EJ70" s="286"/>
      <c r="EK70" s="4"/>
      <c r="EL70" s="348"/>
      <c r="EM70" s="349"/>
      <c r="EN70" s="349"/>
      <c r="EO70" s="349"/>
      <c r="EP70" s="335"/>
      <c r="EQ70" s="335"/>
      <c r="ER70" s="335"/>
      <c r="ES70" s="335"/>
      <c r="ET70" s="335"/>
      <c r="EU70" s="335"/>
      <c r="EV70" s="335"/>
      <c r="EW70" s="335"/>
      <c r="EX70" s="335"/>
      <c r="EY70" s="335"/>
      <c r="EZ70" s="335"/>
      <c r="FA70" s="335"/>
      <c r="FB70" s="335"/>
      <c r="FC70" s="335"/>
      <c r="FD70" s="335"/>
      <c r="FE70" s="335"/>
      <c r="FF70" s="335"/>
      <c r="FG70" s="339"/>
      <c r="FH70" s="597"/>
      <c r="FI70" s="349"/>
      <c r="FJ70" s="349"/>
      <c r="FK70" s="349"/>
      <c r="FL70" s="335"/>
      <c r="FM70" s="335"/>
      <c r="FN70" s="335"/>
      <c r="FO70" s="335"/>
      <c r="FP70" s="335"/>
      <c r="FQ70" s="335"/>
      <c r="FR70" s="335"/>
      <c r="FS70" s="335"/>
      <c r="FT70" s="335"/>
      <c r="FU70" s="335"/>
      <c r="FV70" s="335"/>
      <c r="FW70" s="335"/>
      <c r="FX70" s="335"/>
      <c r="FY70" s="335"/>
      <c r="FZ70" s="335"/>
      <c r="GA70" s="335"/>
      <c r="GB70" s="335"/>
      <c r="GC70" s="336"/>
      <c r="GD70" s="74"/>
      <c r="GE70" s="74"/>
      <c r="GF70" s="74"/>
      <c r="GG70" s="74"/>
      <c r="GH70" s="74"/>
      <c r="GN70" s="643"/>
      <c r="GO70" s="643"/>
      <c r="GP70" s="64"/>
      <c r="GQ70" s="64"/>
      <c r="GR70" s="643"/>
      <c r="GS70" s="643"/>
      <c r="GT70" s="94"/>
    </row>
    <row r="71" spans="2:202" ht="14.25" customHeight="1">
      <c r="B71" s="344"/>
      <c r="C71" s="344"/>
      <c r="D71" s="344"/>
      <c r="E71" s="344"/>
      <c r="F71" s="344"/>
      <c r="G71" s="344"/>
      <c r="H71" s="262"/>
      <c r="I71" s="262"/>
      <c r="J71" s="262"/>
      <c r="K71" s="262"/>
      <c r="L71" s="262"/>
      <c r="M71" s="452"/>
      <c r="N71" s="594"/>
      <c r="O71" s="465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467"/>
      <c r="AY71" s="589"/>
      <c r="AZ71" s="585"/>
      <c r="BA71" s="585"/>
      <c r="BB71" s="585"/>
      <c r="BC71" s="585"/>
      <c r="BD71" s="586"/>
      <c r="BE71" s="478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576"/>
      <c r="CO71" s="589"/>
      <c r="CP71" s="585"/>
      <c r="CQ71" s="585"/>
      <c r="CR71" s="585"/>
      <c r="CS71" s="585"/>
      <c r="CT71" s="586"/>
      <c r="CU71" s="61"/>
      <c r="CV71" s="440"/>
      <c r="CW71" s="439"/>
      <c r="CX71" s="439"/>
      <c r="CY71" s="439"/>
      <c r="CZ71" s="439"/>
      <c r="DA71" s="439"/>
      <c r="DB71" s="439"/>
      <c r="DC71" s="283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5"/>
      <c r="DQ71" s="283"/>
      <c r="DR71" s="284"/>
      <c r="DS71" s="284"/>
      <c r="DT71" s="284"/>
      <c r="DU71" s="284"/>
      <c r="DV71" s="284"/>
      <c r="DW71" s="285"/>
      <c r="DX71" s="265"/>
      <c r="DY71" s="265"/>
      <c r="DZ71" s="265"/>
      <c r="EA71" s="265"/>
      <c r="EB71" s="265"/>
      <c r="EC71" s="265"/>
      <c r="ED71" s="265"/>
      <c r="EE71" s="265"/>
      <c r="EF71" s="265"/>
      <c r="EG71" s="265"/>
      <c r="EH71" s="265"/>
      <c r="EI71" s="265"/>
      <c r="EJ71" s="286"/>
      <c r="EK71" s="4"/>
      <c r="EL71" s="721" t="s">
        <v>71</v>
      </c>
      <c r="EM71" s="329"/>
      <c r="EN71" s="329"/>
      <c r="EO71" s="329"/>
      <c r="EP71" s="329"/>
      <c r="EQ71" s="329"/>
      <c r="ER71" s="329"/>
      <c r="ES71" s="329"/>
      <c r="ET71" s="329"/>
      <c r="EU71" s="329"/>
      <c r="EV71" s="329"/>
      <c r="EW71" s="329"/>
      <c r="EX71" s="329"/>
      <c r="EY71" s="329"/>
      <c r="EZ71" s="329"/>
      <c r="FA71" s="329"/>
      <c r="FB71" s="329"/>
      <c r="FC71" s="329"/>
      <c r="FD71" s="329"/>
      <c r="FE71" s="329"/>
      <c r="FF71" s="329"/>
      <c r="FG71" s="722"/>
      <c r="FH71" s="328" t="s">
        <v>71</v>
      </c>
      <c r="FI71" s="329"/>
      <c r="FJ71" s="329"/>
      <c r="FK71" s="329"/>
      <c r="FL71" s="329"/>
      <c r="FM71" s="329"/>
      <c r="FN71" s="329"/>
      <c r="FO71" s="329"/>
      <c r="FP71" s="329"/>
      <c r="FQ71" s="329"/>
      <c r="FR71" s="329"/>
      <c r="FS71" s="329"/>
      <c r="FT71" s="329"/>
      <c r="FU71" s="329"/>
      <c r="FV71" s="329"/>
      <c r="FW71" s="329"/>
      <c r="FX71" s="329"/>
      <c r="FY71" s="329"/>
      <c r="FZ71" s="329"/>
      <c r="GA71" s="329"/>
      <c r="GB71" s="329"/>
      <c r="GC71" s="330"/>
      <c r="GD71" s="74"/>
      <c r="GE71" s="74"/>
      <c r="GF71" s="74"/>
      <c r="GG71" s="74"/>
      <c r="GH71" s="74"/>
      <c r="GN71" s="643"/>
      <c r="GO71" s="643"/>
      <c r="GP71" s="64"/>
      <c r="GQ71" s="64"/>
      <c r="GR71" s="643"/>
      <c r="GS71" s="643"/>
      <c r="GT71" s="94"/>
    </row>
    <row r="72" spans="2:190" ht="14.25" customHeight="1">
      <c r="B72" s="344"/>
      <c r="C72" s="344"/>
      <c r="D72" s="344"/>
      <c r="E72" s="344"/>
      <c r="F72" s="344"/>
      <c r="G72" s="344"/>
      <c r="H72" s="262" t="s">
        <v>25</v>
      </c>
      <c r="I72" s="262"/>
      <c r="J72" s="262"/>
      <c r="K72" s="262" t="s">
        <v>26</v>
      </c>
      <c r="L72" s="262"/>
      <c r="M72" s="452"/>
      <c r="N72" s="594"/>
      <c r="O72" s="465">
        <v>2</v>
      </c>
      <c r="P72" s="272"/>
      <c r="Q72" s="272"/>
      <c r="R72" s="272">
        <v>6</v>
      </c>
      <c r="S72" s="272"/>
      <c r="T72" s="272"/>
      <c r="U72" s="272">
        <v>2</v>
      </c>
      <c r="V72" s="272"/>
      <c r="W72" s="272"/>
      <c r="X72" s="272">
        <v>6</v>
      </c>
      <c r="Y72" s="272"/>
      <c r="Z72" s="272"/>
      <c r="AA72" s="272">
        <v>2</v>
      </c>
      <c r="AB72" s="272">
        <v>5.73333333333334</v>
      </c>
      <c r="AC72" s="272">
        <v>6</v>
      </c>
      <c r="AD72" s="272">
        <v>6</v>
      </c>
      <c r="AE72" s="272">
        <v>6.53333333333334</v>
      </c>
      <c r="AF72" s="272">
        <v>6.8</v>
      </c>
      <c r="AG72" s="272">
        <v>2</v>
      </c>
      <c r="AH72" s="272"/>
      <c r="AI72" s="272"/>
      <c r="AJ72" s="272">
        <v>6</v>
      </c>
      <c r="AK72" s="272"/>
      <c r="AL72" s="272"/>
      <c r="AM72" s="272">
        <v>2</v>
      </c>
      <c r="AN72" s="272"/>
      <c r="AO72" s="272"/>
      <c r="AP72" s="272">
        <v>6</v>
      </c>
      <c r="AQ72" s="272"/>
      <c r="AR72" s="272"/>
      <c r="AS72" s="272">
        <v>2</v>
      </c>
      <c r="AT72" s="272">
        <v>5.73333333333334</v>
      </c>
      <c r="AU72" s="272">
        <v>6</v>
      </c>
      <c r="AV72" s="272">
        <v>6</v>
      </c>
      <c r="AW72" s="272">
        <v>6.53333333333334</v>
      </c>
      <c r="AX72" s="467">
        <v>6.8</v>
      </c>
      <c r="AY72" s="580" t="s">
        <v>145</v>
      </c>
      <c r="AZ72" s="581"/>
      <c r="BA72" s="581"/>
      <c r="BB72" s="581"/>
      <c r="BC72" s="581"/>
      <c r="BD72" s="582"/>
      <c r="BE72" s="478">
        <v>2</v>
      </c>
      <c r="BF72" s="272"/>
      <c r="BG72" s="272"/>
      <c r="BH72" s="272">
        <v>6</v>
      </c>
      <c r="BI72" s="272"/>
      <c r="BJ72" s="272"/>
      <c r="BK72" s="272">
        <v>2</v>
      </c>
      <c r="BL72" s="272"/>
      <c r="BM72" s="272"/>
      <c r="BN72" s="272">
        <v>6</v>
      </c>
      <c r="BO72" s="272"/>
      <c r="BP72" s="272"/>
      <c r="BQ72" s="272">
        <v>2</v>
      </c>
      <c r="BR72" s="272">
        <v>5.73333333333334</v>
      </c>
      <c r="BS72" s="272">
        <v>6</v>
      </c>
      <c r="BT72" s="272">
        <v>6</v>
      </c>
      <c r="BU72" s="272">
        <v>6.53333333333334</v>
      </c>
      <c r="BV72" s="272">
        <v>6.8</v>
      </c>
      <c r="BW72" s="272">
        <v>2</v>
      </c>
      <c r="BX72" s="272"/>
      <c r="BY72" s="272"/>
      <c r="BZ72" s="272">
        <v>6</v>
      </c>
      <c r="CA72" s="272"/>
      <c r="CB72" s="272"/>
      <c r="CC72" s="272">
        <v>2</v>
      </c>
      <c r="CD72" s="272"/>
      <c r="CE72" s="272"/>
      <c r="CF72" s="272">
        <v>6</v>
      </c>
      <c r="CG72" s="272"/>
      <c r="CH72" s="272"/>
      <c r="CI72" s="272">
        <v>2</v>
      </c>
      <c r="CJ72" s="272">
        <v>5.73333333333334</v>
      </c>
      <c r="CK72" s="272">
        <v>6</v>
      </c>
      <c r="CL72" s="272">
        <v>6</v>
      </c>
      <c r="CM72" s="272">
        <v>6.53333333333334</v>
      </c>
      <c r="CN72" s="576">
        <v>6.8</v>
      </c>
      <c r="CO72" s="580" t="s">
        <v>0</v>
      </c>
      <c r="CP72" s="581"/>
      <c r="CQ72" s="581"/>
      <c r="CR72" s="581"/>
      <c r="CS72" s="581"/>
      <c r="CT72" s="582"/>
      <c r="CU72" s="61"/>
      <c r="CV72" s="289">
        <v>1</v>
      </c>
      <c r="CW72" s="290"/>
      <c r="CX72" s="290"/>
      <c r="CY72" s="290"/>
      <c r="CZ72" s="290"/>
      <c r="DA72" s="290"/>
      <c r="DB72" s="290"/>
      <c r="DC72" s="290"/>
      <c r="DD72" s="290"/>
      <c r="DE72" s="290"/>
      <c r="DF72" s="290"/>
      <c r="DG72" s="290"/>
      <c r="DH72" s="290"/>
      <c r="DI72" s="290"/>
      <c r="DJ72" s="290"/>
      <c r="DK72" s="287" t="s">
        <v>80</v>
      </c>
      <c r="DL72" s="288"/>
      <c r="DM72" s="288"/>
      <c r="DN72" s="288"/>
      <c r="DO72" s="288"/>
      <c r="DP72" s="288"/>
      <c r="DQ72" s="288"/>
      <c r="DR72" s="288"/>
      <c r="DS72" s="288"/>
      <c r="DT72" s="288"/>
      <c r="DU72" s="288"/>
      <c r="DV72" s="433">
        <v>2</v>
      </c>
      <c r="DW72" s="433"/>
      <c r="DX72" s="433"/>
      <c r="DY72" s="433"/>
      <c r="DZ72" s="433"/>
      <c r="EA72" s="433"/>
      <c r="EB72" s="433"/>
      <c r="EC72" s="433"/>
      <c r="ED72" s="433"/>
      <c r="EE72" s="433"/>
      <c r="EF72" s="433"/>
      <c r="EG72" s="433"/>
      <c r="EH72" s="433"/>
      <c r="EI72" s="433"/>
      <c r="EJ72" s="434"/>
      <c r="EK72" s="4"/>
      <c r="EL72" s="723"/>
      <c r="EM72" s="329"/>
      <c r="EN72" s="329"/>
      <c r="EO72" s="329"/>
      <c r="EP72" s="329"/>
      <c r="EQ72" s="329"/>
      <c r="ER72" s="329"/>
      <c r="ES72" s="329"/>
      <c r="ET72" s="329"/>
      <c r="EU72" s="329"/>
      <c r="EV72" s="329"/>
      <c r="EW72" s="329"/>
      <c r="EX72" s="329"/>
      <c r="EY72" s="329"/>
      <c r="EZ72" s="329"/>
      <c r="FA72" s="329"/>
      <c r="FB72" s="329"/>
      <c r="FC72" s="329"/>
      <c r="FD72" s="329"/>
      <c r="FE72" s="329"/>
      <c r="FF72" s="329"/>
      <c r="FG72" s="722"/>
      <c r="FH72" s="331"/>
      <c r="FI72" s="329"/>
      <c r="FJ72" s="329"/>
      <c r="FK72" s="329"/>
      <c r="FL72" s="329"/>
      <c r="FM72" s="329"/>
      <c r="FN72" s="329"/>
      <c r="FO72" s="329"/>
      <c r="FP72" s="329"/>
      <c r="FQ72" s="329"/>
      <c r="FR72" s="329"/>
      <c r="FS72" s="329"/>
      <c r="FT72" s="329"/>
      <c r="FU72" s="329"/>
      <c r="FV72" s="329"/>
      <c r="FW72" s="329"/>
      <c r="FX72" s="329"/>
      <c r="FY72" s="329"/>
      <c r="FZ72" s="329"/>
      <c r="GA72" s="329"/>
      <c r="GB72" s="329"/>
      <c r="GC72" s="330"/>
      <c r="GD72" s="67"/>
      <c r="GE72" s="67"/>
      <c r="GF72" s="67"/>
      <c r="GG72" s="67"/>
      <c r="GH72" s="67"/>
    </row>
    <row r="73" spans="2:190" ht="14.25" customHeight="1">
      <c r="B73" s="344"/>
      <c r="C73" s="344"/>
      <c r="D73" s="344"/>
      <c r="E73" s="344"/>
      <c r="F73" s="344"/>
      <c r="G73" s="344"/>
      <c r="H73" s="262"/>
      <c r="I73" s="262"/>
      <c r="J73" s="262"/>
      <c r="K73" s="262"/>
      <c r="L73" s="262"/>
      <c r="M73" s="452"/>
      <c r="N73" s="594"/>
      <c r="O73" s="465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467"/>
      <c r="AY73" s="580"/>
      <c r="AZ73" s="581"/>
      <c r="BA73" s="581"/>
      <c r="BB73" s="581"/>
      <c r="BC73" s="581"/>
      <c r="BD73" s="582"/>
      <c r="BE73" s="478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576"/>
      <c r="CO73" s="580"/>
      <c r="CP73" s="581"/>
      <c r="CQ73" s="581"/>
      <c r="CR73" s="581"/>
      <c r="CS73" s="581"/>
      <c r="CT73" s="582"/>
      <c r="CU73" s="61"/>
      <c r="CV73" s="289"/>
      <c r="CW73" s="290"/>
      <c r="CX73" s="290"/>
      <c r="CY73" s="290"/>
      <c r="CZ73" s="290"/>
      <c r="DA73" s="290"/>
      <c r="DB73" s="290"/>
      <c r="DC73" s="290"/>
      <c r="DD73" s="290"/>
      <c r="DE73" s="290"/>
      <c r="DF73" s="290"/>
      <c r="DG73" s="290"/>
      <c r="DH73" s="290"/>
      <c r="DI73" s="290"/>
      <c r="DJ73" s="290"/>
      <c r="DK73" s="288"/>
      <c r="DL73" s="288"/>
      <c r="DM73" s="288"/>
      <c r="DN73" s="288"/>
      <c r="DO73" s="288"/>
      <c r="DP73" s="288"/>
      <c r="DQ73" s="288"/>
      <c r="DR73" s="288"/>
      <c r="DS73" s="288"/>
      <c r="DT73" s="288"/>
      <c r="DU73" s="288"/>
      <c r="DV73" s="433"/>
      <c r="DW73" s="433"/>
      <c r="DX73" s="433"/>
      <c r="DY73" s="433"/>
      <c r="DZ73" s="433"/>
      <c r="EA73" s="433"/>
      <c r="EB73" s="433"/>
      <c r="EC73" s="433"/>
      <c r="ED73" s="433"/>
      <c r="EE73" s="433"/>
      <c r="EF73" s="433"/>
      <c r="EG73" s="433"/>
      <c r="EH73" s="433"/>
      <c r="EI73" s="433"/>
      <c r="EJ73" s="434"/>
      <c r="EK73" s="4"/>
      <c r="EL73" s="723"/>
      <c r="EM73" s="329"/>
      <c r="EN73" s="329"/>
      <c r="EO73" s="329"/>
      <c r="EP73" s="329"/>
      <c r="EQ73" s="329"/>
      <c r="ER73" s="329"/>
      <c r="ES73" s="329"/>
      <c r="ET73" s="329"/>
      <c r="EU73" s="329"/>
      <c r="EV73" s="329"/>
      <c r="EW73" s="329"/>
      <c r="EX73" s="329"/>
      <c r="EY73" s="329"/>
      <c r="EZ73" s="329"/>
      <c r="FA73" s="329"/>
      <c r="FB73" s="329"/>
      <c r="FC73" s="329"/>
      <c r="FD73" s="329"/>
      <c r="FE73" s="329"/>
      <c r="FF73" s="329"/>
      <c r="FG73" s="722"/>
      <c r="FH73" s="331"/>
      <c r="FI73" s="329"/>
      <c r="FJ73" s="329"/>
      <c r="FK73" s="329"/>
      <c r="FL73" s="329"/>
      <c r="FM73" s="329"/>
      <c r="FN73" s="329"/>
      <c r="FO73" s="329"/>
      <c r="FP73" s="329"/>
      <c r="FQ73" s="329"/>
      <c r="FR73" s="329"/>
      <c r="FS73" s="329"/>
      <c r="FT73" s="329"/>
      <c r="FU73" s="329"/>
      <c r="FV73" s="329"/>
      <c r="FW73" s="329"/>
      <c r="FX73" s="329"/>
      <c r="FY73" s="329"/>
      <c r="FZ73" s="329"/>
      <c r="GA73" s="329"/>
      <c r="GB73" s="329"/>
      <c r="GC73" s="330"/>
      <c r="GD73" s="67"/>
      <c r="GE73" s="67"/>
      <c r="GF73" s="67"/>
      <c r="GG73" s="67"/>
      <c r="GH73" s="67"/>
    </row>
    <row r="74" spans="2:190" ht="14.25" customHeight="1">
      <c r="B74" s="344"/>
      <c r="C74" s="344"/>
      <c r="D74" s="344"/>
      <c r="E74" s="344"/>
      <c r="F74" s="344"/>
      <c r="G74" s="344"/>
      <c r="H74" s="262"/>
      <c r="I74" s="262"/>
      <c r="J74" s="262"/>
      <c r="K74" s="262"/>
      <c r="L74" s="262"/>
      <c r="M74" s="452"/>
      <c r="N74" s="594"/>
      <c r="O74" s="465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467"/>
      <c r="AY74" s="580"/>
      <c r="AZ74" s="581"/>
      <c r="BA74" s="581"/>
      <c r="BB74" s="581"/>
      <c r="BC74" s="581"/>
      <c r="BD74" s="582"/>
      <c r="BE74" s="478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272"/>
      <c r="CF74" s="272"/>
      <c r="CG74" s="272"/>
      <c r="CH74" s="272"/>
      <c r="CI74" s="272"/>
      <c r="CJ74" s="272"/>
      <c r="CK74" s="272"/>
      <c r="CL74" s="272"/>
      <c r="CM74" s="272"/>
      <c r="CN74" s="576"/>
      <c r="CO74" s="580"/>
      <c r="CP74" s="581"/>
      <c r="CQ74" s="581"/>
      <c r="CR74" s="581"/>
      <c r="CS74" s="581"/>
      <c r="CT74" s="582"/>
      <c r="CU74" s="61"/>
      <c r="CV74" s="289"/>
      <c r="CW74" s="290"/>
      <c r="CX74" s="290"/>
      <c r="CY74" s="290"/>
      <c r="CZ74" s="290"/>
      <c r="DA74" s="290"/>
      <c r="DB74" s="290"/>
      <c r="DC74" s="290"/>
      <c r="DD74" s="290"/>
      <c r="DE74" s="290"/>
      <c r="DF74" s="290"/>
      <c r="DG74" s="290"/>
      <c r="DH74" s="290"/>
      <c r="DI74" s="290"/>
      <c r="DJ74" s="290"/>
      <c r="DK74" s="288"/>
      <c r="DL74" s="288"/>
      <c r="DM74" s="288"/>
      <c r="DN74" s="288"/>
      <c r="DO74" s="288"/>
      <c r="DP74" s="288"/>
      <c r="DQ74" s="288"/>
      <c r="DR74" s="288"/>
      <c r="DS74" s="288"/>
      <c r="DT74" s="288"/>
      <c r="DU74" s="288"/>
      <c r="DV74" s="433"/>
      <c r="DW74" s="433"/>
      <c r="DX74" s="433"/>
      <c r="DY74" s="433"/>
      <c r="DZ74" s="433"/>
      <c r="EA74" s="433"/>
      <c r="EB74" s="433"/>
      <c r="EC74" s="433"/>
      <c r="ED74" s="433"/>
      <c r="EE74" s="433"/>
      <c r="EF74" s="433"/>
      <c r="EG74" s="433"/>
      <c r="EH74" s="433"/>
      <c r="EI74" s="433"/>
      <c r="EJ74" s="434"/>
      <c r="EK74" s="4"/>
      <c r="EL74" s="723"/>
      <c r="EM74" s="329"/>
      <c r="EN74" s="329"/>
      <c r="EO74" s="329"/>
      <c r="EP74" s="329"/>
      <c r="EQ74" s="329"/>
      <c r="ER74" s="329"/>
      <c r="ES74" s="329"/>
      <c r="ET74" s="329"/>
      <c r="EU74" s="329"/>
      <c r="EV74" s="329"/>
      <c r="EW74" s="329"/>
      <c r="EX74" s="329"/>
      <c r="EY74" s="329"/>
      <c r="EZ74" s="329"/>
      <c r="FA74" s="329"/>
      <c r="FB74" s="329"/>
      <c r="FC74" s="329"/>
      <c r="FD74" s="329"/>
      <c r="FE74" s="329"/>
      <c r="FF74" s="329"/>
      <c r="FG74" s="722"/>
      <c r="FH74" s="331"/>
      <c r="FI74" s="329"/>
      <c r="FJ74" s="329"/>
      <c r="FK74" s="329"/>
      <c r="FL74" s="329"/>
      <c r="FM74" s="329"/>
      <c r="FN74" s="329"/>
      <c r="FO74" s="329"/>
      <c r="FP74" s="329"/>
      <c r="FQ74" s="329"/>
      <c r="FR74" s="329"/>
      <c r="FS74" s="329"/>
      <c r="FT74" s="329"/>
      <c r="FU74" s="329"/>
      <c r="FV74" s="329"/>
      <c r="FW74" s="329"/>
      <c r="FX74" s="329"/>
      <c r="FY74" s="329"/>
      <c r="FZ74" s="329"/>
      <c r="GA74" s="329"/>
      <c r="GB74" s="329"/>
      <c r="GC74" s="330"/>
      <c r="GD74" s="62"/>
      <c r="GE74" s="62"/>
      <c r="GF74" s="62"/>
      <c r="GG74" s="62"/>
      <c r="GH74" s="62"/>
    </row>
    <row r="75" spans="2:190" ht="14.25" customHeight="1">
      <c r="B75" s="344"/>
      <c r="C75" s="344"/>
      <c r="D75" s="344"/>
      <c r="E75" s="344"/>
      <c r="F75" s="344"/>
      <c r="G75" s="344"/>
      <c r="H75" s="262" t="s">
        <v>27</v>
      </c>
      <c r="I75" s="262"/>
      <c r="J75" s="262"/>
      <c r="K75" s="262" t="s">
        <v>28</v>
      </c>
      <c r="L75" s="262"/>
      <c r="M75" s="452"/>
      <c r="N75" s="594"/>
      <c r="O75" s="465">
        <v>3</v>
      </c>
      <c r="P75" s="272"/>
      <c r="Q75" s="272"/>
      <c r="R75" s="272">
        <v>7</v>
      </c>
      <c r="S75" s="272"/>
      <c r="T75" s="272"/>
      <c r="U75" s="272">
        <v>3</v>
      </c>
      <c r="V75" s="272"/>
      <c r="W75" s="272"/>
      <c r="X75" s="272">
        <v>7</v>
      </c>
      <c r="Y75" s="272"/>
      <c r="Z75" s="272"/>
      <c r="AA75" s="272">
        <v>3</v>
      </c>
      <c r="AB75" s="272"/>
      <c r="AC75" s="272"/>
      <c r="AD75" s="272">
        <v>7</v>
      </c>
      <c r="AE75" s="272"/>
      <c r="AF75" s="272"/>
      <c r="AG75" s="272">
        <v>3</v>
      </c>
      <c r="AH75" s="272"/>
      <c r="AI75" s="272"/>
      <c r="AJ75" s="272">
        <v>7</v>
      </c>
      <c r="AK75" s="272"/>
      <c r="AL75" s="272"/>
      <c r="AM75" s="272">
        <v>3</v>
      </c>
      <c r="AN75" s="272"/>
      <c r="AO75" s="272"/>
      <c r="AP75" s="272">
        <v>7</v>
      </c>
      <c r="AQ75" s="272"/>
      <c r="AR75" s="272"/>
      <c r="AS75" s="272">
        <v>3</v>
      </c>
      <c r="AT75" s="272"/>
      <c r="AU75" s="272"/>
      <c r="AV75" s="272">
        <v>7</v>
      </c>
      <c r="AW75" s="272"/>
      <c r="AX75" s="467"/>
      <c r="AY75" s="485" t="s">
        <v>1</v>
      </c>
      <c r="AZ75" s="451"/>
      <c r="BA75" s="451"/>
      <c r="BB75" s="451"/>
      <c r="BC75" s="451"/>
      <c r="BD75" s="484"/>
      <c r="BE75" s="478">
        <v>3</v>
      </c>
      <c r="BF75" s="272"/>
      <c r="BG75" s="272"/>
      <c r="BH75" s="272">
        <v>7</v>
      </c>
      <c r="BI75" s="272"/>
      <c r="BJ75" s="272"/>
      <c r="BK75" s="272">
        <v>3</v>
      </c>
      <c r="BL75" s="272"/>
      <c r="BM75" s="272"/>
      <c r="BN75" s="272">
        <v>7</v>
      </c>
      <c r="BO75" s="272"/>
      <c r="BP75" s="272"/>
      <c r="BQ75" s="272">
        <v>3</v>
      </c>
      <c r="BR75" s="272"/>
      <c r="BS75" s="272"/>
      <c r="BT75" s="272">
        <v>7</v>
      </c>
      <c r="BU75" s="272"/>
      <c r="BV75" s="272"/>
      <c r="BW75" s="272">
        <v>3</v>
      </c>
      <c r="BX75" s="272"/>
      <c r="BY75" s="272"/>
      <c r="BZ75" s="272">
        <v>7</v>
      </c>
      <c r="CA75" s="272"/>
      <c r="CB75" s="272"/>
      <c r="CC75" s="272">
        <v>3</v>
      </c>
      <c r="CD75" s="272"/>
      <c r="CE75" s="272"/>
      <c r="CF75" s="272">
        <v>7</v>
      </c>
      <c r="CG75" s="272"/>
      <c r="CH75" s="272"/>
      <c r="CI75" s="272">
        <v>3</v>
      </c>
      <c r="CJ75" s="272"/>
      <c r="CK75" s="272"/>
      <c r="CL75" s="272">
        <v>7</v>
      </c>
      <c r="CM75" s="272"/>
      <c r="CN75" s="576"/>
      <c r="CO75" s="485" t="s">
        <v>1</v>
      </c>
      <c r="CP75" s="451"/>
      <c r="CQ75" s="451"/>
      <c r="CR75" s="451"/>
      <c r="CS75" s="451"/>
      <c r="CT75" s="484"/>
      <c r="CU75" s="61"/>
      <c r="CV75" s="289">
        <v>3</v>
      </c>
      <c r="CW75" s="290"/>
      <c r="CX75" s="290"/>
      <c r="CY75" s="290"/>
      <c r="CZ75" s="290"/>
      <c r="DA75" s="290"/>
      <c r="DB75" s="290"/>
      <c r="DC75" s="290"/>
      <c r="DD75" s="290"/>
      <c r="DE75" s="290"/>
      <c r="DF75" s="290"/>
      <c r="DG75" s="290"/>
      <c r="DH75" s="290"/>
      <c r="DI75" s="290"/>
      <c r="DJ75" s="290"/>
      <c r="DK75" s="288"/>
      <c r="DL75" s="288"/>
      <c r="DM75" s="288"/>
      <c r="DN75" s="288"/>
      <c r="DO75" s="288"/>
      <c r="DP75" s="288"/>
      <c r="DQ75" s="288"/>
      <c r="DR75" s="288"/>
      <c r="DS75" s="288"/>
      <c r="DT75" s="288"/>
      <c r="DU75" s="288"/>
      <c r="DV75" s="433">
        <v>4</v>
      </c>
      <c r="DW75" s="433"/>
      <c r="DX75" s="433"/>
      <c r="DY75" s="433"/>
      <c r="DZ75" s="433"/>
      <c r="EA75" s="433"/>
      <c r="EB75" s="433"/>
      <c r="EC75" s="433"/>
      <c r="ED75" s="433"/>
      <c r="EE75" s="433"/>
      <c r="EF75" s="433"/>
      <c r="EG75" s="433"/>
      <c r="EH75" s="433"/>
      <c r="EI75" s="433"/>
      <c r="EJ75" s="434"/>
      <c r="EL75" s="723"/>
      <c r="EM75" s="329"/>
      <c r="EN75" s="329"/>
      <c r="EO75" s="329"/>
      <c r="EP75" s="329"/>
      <c r="EQ75" s="329"/>
      <c r="ER75" s="329"/>
      <c r="ES75" s="329"/>
      <c r="ET75" s="329"/>
      <c r="EU75" s="329"/>
      <c r="EV75" s="329"/>
      <c r="EW75" s="329"/>
      <c r="EX75" s="329"/>
      <c r="EY75" s="329"/>
      <c r="EZ75" s="329"/>
      <c r="FA75" s="329"/>
      <c r="FB75" s="329"/>
      <c r="FC75" s="329"/>
      <c r="FD75" s="329"/>
      <c r="FE75" s="329"/>
      <c r="FF75" s="329"/>
      <c r="FG75" s="722"/>
      <c r="FH75" s="331"/>
      <c r="FI75" s="329"/>
      <c r="FJ75" s="329"/>
      <c r="FK75" s="329"/>
      <c r="FL75" s="329"/>
      <c r="FM75" s="329"/>
      <c r="FN75" s="329"/>
      <c r="FO75" s="329"/>
      <c r="FP75" s="329"/>
      <c r="FQ75" s="329"/>
      <c r="FR75" s="329"/>
      <c r="FS75" s="329"/>
      <c r="FT75" s="329"/>
      <c r="FU75" s="329"/>
      <c r="FV75" s="329"/>
      <c r="FW75" s="329"/>
      <c r="FX75" s="329"/>
      <c r="FY75" s="329"/>
      <c r="FZ75" s="329"/>
      <c r="GA75" s="329"/>
      <c r="GB75" s="329"/>
      <c r="GC75" s="330"/>
      <c r="GD75" s="62"/>
      <c r="GE75" s="62"/>
      <c r="GF75" s="62"/>
      <c r="GG75" s="62"/>
      <c r="GH75" s="62"/>
    </row>
    <row r="76" spans="2:190" ht="14.25" customHeight="1">
      <c r="B76" s="344"/>
      <c r="C76" s="344"/>
      <c r="D76" s="344"/>
      <c r="E76" s="344"/>
      <c r="F76" s="344"/>
      <c r="G76" s="344"/>
      <c r="H76" s="262"/>
      <c r="I76" s="262"/>
      <c r="J76" s="262"/>
      <c r="K76" s="262"/>
      <c r="L76" s="262"/>
      <c r="M76" s="452"/>
      <c r="N76" s="594"/>
      <c r="O76" s="465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467"/>
      <c r="AY76" s="485"/>
      <c r="AZ76" s="451"/>
      <c r="BA76" s="451"/>
      <c r="BB76" s="451"/>
      <c r="BC76" s="451"/>
      <c r="BD76" s="484"/>
      <c r="BE76" s="478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2"/>
      <c r="CC76" s="272"/>
      <c r="CD76" s="272"/>
      <c r="CE76" s="272"/>
      <c r="CF76" s="272"/>
      <c r="CG76" s="272"/>
      <c r="CH76" s="272"/>
      <c r="CI76" s="272"/>
      <c r="CJ76" s="272"/>
      <c r="CK76" s="272"/>
      <c r="CL76" s="272"/>
      <c r="CM76" s="272"/>
      <c r="CN76" s="576"/>
      <c r="CO76" s="485"/>
      <c r="CP76" s="451"/>
      <c r="CQ76" s="451"/>
      <c r="CR76" s="451"/>
      <c r="CS76" s="451"/>
      <c r="CT76" s="484"/>
      <c r="CU76" s="61"/>
      <c r="CV76" s="289"/>
      <c r="CW76" s="290"/>
      <c r="CX76" s="290"/>
      <c r="CY76" s="290"/>
      <c r="CZ76" s="290"/>
      <c r="DA76" s="290"/>
      <c r="DB76" s="290"/>
      <c r="DC76" s="290"/>
      <c r="DD76" s="290"/>
      <c r="DE76" s="290"/>
      <c r="DF76" s="290"/>
      <c r="DG76" s="290"/>
      <c r="DH76" s="290"/>
      <c r="DI76" s="290"/>
      <c r="DJ76" s="290"/>
      <c r="DK76" s="288"/>
      <c r="DL76" s="288"/>
      <c r="DM76" s="288"/>
      <c r="DN76" s="288"/>
      <c r="DO76" s="288"/>
      <c r="DP76" s="288"/>
      <c r="DQ76" s="288"/>
      <c r="DR76" s="288"/>
      <c r="DS76" s="288"/>
      <c r="DT76" s="288"/>
      <c r="DU76" s="288"/>
      <c r="DV76" s="433"/>
      <c r="DW76" s="433"/>
      <c r="DX76" s="433"/>
      <c r="DY76" s="433"/>
      <c r="DZ76" s="433"/>
      <c r="EA76" s="433"/>
      <c r="EB76" s="433"/>
      <c r="EC76" s="433"/>
      <c r="ED76" s="433"/>
      <c r="EE76" s="433"/>
      <c r="EF76" s="433"/>
      <c r="EG76" s="433"/>
      <c r="EH76" s="433"/>
      <c r="EI76" s="433"/>
      <c r="EJ76" s="434"/>
      <c r="EL76" s="721" t="s">
        <v>72</v>
      </c>
      <c r="EM76" s="329"/>
      <c r="EN76" s="329"/>
      <c r="EO76" s="329"/>
      <c r="EP76" s="329"/>
      <c r="EQ76" s="329"/>
      <c r="ER76" s="329"/>
      <c r="ES76" s="329"/>
      <c r="ET76" s="329"/>
      <c r="EU76" s="329"/>
      <c r="EV76" s="329"/>
      <c r="EW76" s="329"/>
      <c r="EX76" s="329"/>
      <c r="EY76" s="329"/>
      <c r="EZ76" s="329"/>
      <c r="FA76" s="329"/>
      <c r="FB76" s="329"/>
      <c r="FC76" s="329"/>
      <c r="FD76" s="329"/>
      <c r="FE76" s="329"/>
      <c r="FF76" s="329"/>
      <c r="FG76" s="722"/>
      <c r="FH76" s="328" t="s">
        <v>72</v>
      </c>
      <c r="FI76" s="329"/>
      <c r="FJ76" s="329"/>
      <c r="FK76" s="329"/>
      <c r="FL76" s="329"/>
      <c r="FM76" s="329"/>
      <c r="FN76" s="329"/>
      <c r="FO76" s="329"/>
      <c r="FP76" s="329"/>
      <c r="FQ76" s="329"/>
      <c r="FR76" s="329"/>
      <c r="FS76" s="329"/>
      <c r="FT76" s="329"/>
      <c r="FU76" s="329"/>
      <c r="FV76" s="329"/>
      <c r="FW76" s="329"/>
      <c r="FX76" s="329"/>
      <c r="FY76" s="329"/>
      <c r="FZ76" s="329"/>
      <c r="GA76" s="329"/>
      <c r="GB76" s="329"/>
      <c r="GC76" s="330"/>
      <c r="GD76" s="62"/>
      <c r="GE76" s="62"/>
      <c r="GF76" s="62"/>
      <c r="GG76" s="62"/>
      <c r="GH76" s="62"/>
    </row>
    <row r="77" spans="2:190" ht="14.25" customHeight="1">
      <c r="B77" s="344"/>
      <c r="C77" s="344"/>
      <c r="D77" s="344"/>
      <c r="E77" s="344"/>
      <c r="F77" s="344"/>
      <c r="G77" s="344"/>
      <c r="H77" s="262"/>
      <c r="I77" s="262"/>
      <c r="J77" s="262"/>
      <c r="K77" s="262"/>
      <c r="L77" s="262"/>
      <c r="M77" s="452"/>
      <c r="N77" s="594"/>
      <c r="O77" s="465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467"/>
      <c r="AY77" s="485"/>
      <c r="AZ77" s="451"/>
      <c r="BA77" s="451"/>
      <c r="BB77" s="451"/>
      <c r="BC77" s="451"/>
      <c r="BD77" s="484"/>
      <c r="BE77" s="478"/>
      <c r="BF77" s="272"/>
      <c r="BG77" s="272"/>
      <c r="BH77" s="272"/>
      <c r="BI77" s="272"/>
      <c r="BJ77" s="272"/>
      <c r="BK77" s="272"/>
      <c r="BL77" s="272"/>
      <c r="BM77" s="272"/>
      <c r="BN77" s="272"/>
      <c r="BO77" s="272"/>
      <c r="BP77" s="272"/>
      <c r="BQ77" s="272"/>
      <c r="BR77" s="272"/>
      <c r="BS77" s="272"/>
      <c r="BT77" s="272"/>
      <c r="BU77" s="272"/>
      <c r="BV77" s="272"/>
      <c r="BW77" s="272"/>
      <c r="BX77" s="272"/>
      <c r="BY77" s="272"/>
      <c r="BZ77" s="272"/>
      <c r="CA77" s="272"/>
      <c r="CB77" s="272"/>
      <c r="CC77" s="272"/>
      <c r="CD77" s="272"/>
      <c r="CE77" s="272"/>
      <c r="CF77" s="272"/>
      <c r="CG77" s="272"/>
      <c r="CH77" s="272"/>
      <c r="CI77" s="272"/>
      <c r="CJ77" s="272"/>
      <c r="CK77" s="272"/>
      <c r="CL77" s="272"/>
      <c r="CM77" s="272"/>
      <c r="CN77" s="576"/>
      <c r="CO77" s="485"/>
      <c r="CP77" s="451"/>
      <c r="CQ77" s="451"/>
      <c r="CR77" s="451"/>
      <c r="CS77" s="451"/>
      <c r="CT77" s="484"/>
      <c r="CU77" s="61"/>
      <c r="CV77" s="289"/>
      <c r="CW77" s="290"/>
      <c r="CX77" s="290"/>
      <c r="CY77" s="290"/>
      <c r="CZ77" s="290"/>
      <c r="DA77" s="290"/>
      <c r="DB77" s="290"/>
      <c r="DC77" s="290"/>
      <c r="DD77" s="290"/>
      <c r="DE77" s="290"/>
      <c r="DF77" s="290"/>
      <c r="DG77" s="290"/>
      <c r="DH77" s="290"/>
      <c r="DI77" s="290"/>
      <c r="DJ77" s="290"/>
      <c r="DK77" s="288"/>
      <c r="DL77" s="288"/>
      <c r="DM77" s="288"/>
      <c r="DN77" s="288"/>
      <c r="DO77" s="288"/>
      <c r="DP77" s="288"/>
      <c r="DQ77" s="288"/>
      <c r="DR77" s="288"/>
      <c r="DS77" s="288"/>
      <c r="DT77" s="288"/>
      <c r="DU77" s="288"/>
      <c r="DV77" s="433"/>
      <c r="DW77" s="433"/>
      <c r="DX77" s="433"/>
      <c r="DY77" s="433"/>
      <c r="DZ77" s="433"/>
      <c r="EA77" s="433"/>
      <c r="EB77" s="433"/>
      <c r="EC77" s="433"/>
      <c r="ED77" s="433"/>
      <c r="EE77" s="433"/>
      <c r="EF77" s="433"/>
      <c r="EG77" s="433"/>
      <c r="EH77" s="433"/>
      <c r="EI77" s="433"/>
      <c r="EJ77" s="434"/>
      <c r="EL77" s="723"/>
      <c r="EM77" s="329"/>
      <c r="EN77" s="329"/>
      <c r="EO77" s="329"/>
      <c r="EP77" s="329"/>
      <c r="EQ77" s="329"/>
      <c r="ER77" s="329"/>
      <c r="ES77" s="329"/>
      <c r="ET77" s="329"/>
      <c r="EU77" s="329"/>
      <c r="EV77" s="329"/>
      <c r="EW77" s="329"/>
      <c r="EX77" s="329"/>
      <c r="EY77" s="329"/>
      <c r="EZ77" s="329"/>
      <c r="FA77" s="329"/>
      <c r="FB77" s="329"/>
      <c r="FC77" s="329"/>
      <c r="FD77" s="329"/>
      <c r="FE77" s="329"/>
      <c r="FF77" s="329"/>
      <c r="FG77" s="722"/>
      <c r="FH77" s="331"/>
      <c r="FI77" s="329"/>
      <c r="FJ77" s="329"/>
      <c r="FK77" s="329"/>
      <c r="FL77" s="329"/>
      <c r="FM77" s="329"/>
      <c r="FN77" s="329"/>
      <c r="FO77" s="329"/>
      <c r="FP77" s="329"/>
      <c r="FQ77" s="329"/>
      <c r="FR77" s="329"/>
      <c r="FS77" s="329"/>
      <c r="FT77" s="329"/>
      <c r="FU77" s="329"/>
      <c r="FV77" s="329"/>
      <c r="FW77" s="329"/>
      <c r="FX77" s="329"/>
      <c r="FY77" s="329"/>
      <c r="FZ77" s="329"/>
      <c r="GA77" s="329"/>
      <c r="GB77" s="329"/>
      <c r="GC77" s="330"/>
      <c r="GD77" s="62"/>
      <c r="GE77" s="62"/>
      <c r="GF77" s="62"/>
      <c r="GG77" s="62"/>
      <c r="GH77" s="62"/>
    </row>
    <row r="78" spans="2:190" ht="14.25" customHeight="1">
      <c r="B78" s="344"/>
      <c r="C78" s="344"/>
      <c r="D78" s="344"/>
      <c r="E78" s="344"/>
      <c r="F78" s="344"/>
      <c r="G78" s="344"/>
      <c r="H78" s="262" t="s">
        <v>29</v>
      </c>
      <c r="I78" s="262"/>
      <c r="J78" s="262"/>
      <c r="K78" s="262" t="s">
        <v>30</v>
      </c>
      <c r="L78" s="262"/>
      <c r="M78" s="452"/>
      <c r="N78" s="594"/>
      <c r="O78" s="578">
        <v>4</v>
      </c>
      <c r="P78" s="553"/>
      <c r="Q78" s="553"/>
      <c r="R78" s="272">
        <v>8</v>
      </c>
      <c r="S78" s="272"/>
      <c r="T78" s="272"/>
      <c r="U78" s="553">
        <v>4</v>
      </c>
      <c r="V78" s="553"/>
      <c r="W78" s="553"/>
      <c r="X78" s="272">
        <v>8</v>
      </c>
      <c r="Y78" s="272"/>
      <c r="Z78" s="272"/>
      <c r="AA78" s="553">
        <v>4</v>
      </c>
      <c r="AB78" s="553"/>
      <c r="AC78" s="553"/>
      <c r="AD78" s="272">
        <v>8</v>
      </c>
      <c r="AE78" s="272"/>
      <c r="AF78" s="272"/>
      <c r="AG78" s="553">
        <v>4</v>
      </c>
      <c r="AH78" s="553"/>
      <c r="AI78" s="553"/>
      <c r="AJ78" s="272">
        <v>8</v>
      </c>
      <c r="AK78" s="272"/>
      <c r="AL78" s="272"/>
      <c r="AM78" s="553">
        <v>4</v>
      </c>
      <c r="AN78" s="553"/>
      <c r="AO78" s="553"/>
      <c r="AP78" s="272">
        <v>8</v>
      </c>
      <c r="AQ78" s="272"/>
      <c r="AR78" s="272"/>
      <c r="AS78" s="553">
        <v>4</v>
      </c>
      <c r="AT78" s="553"/>
      <c r="AU78" s="553"/>
      <c r="AV78" s="272">
        <v>8</v>
      </c>
      <c r="AW78" s="272"/>
      <c r="AX78" s="467"/>
      <c r="AY78" s="485" t="s">
        <v>4</v>
      </c>
      <c r="AZ78" s="451"/>
      <c r="BA78" s="451"/>
      <c r="BB78" s="451"/>
      <c r="BC78" s="451"/>
      <c r="BD78" s="484"/>
      <c r="BE78" s="574">
        <v>4</v>
      </c>
      <c r="BF78" s="553"/>
      <c r="BG78" s="553"/>
      <c r="BH78" s="272">
        <v>8</v>
      </c>
      <c r="BI78" s="272"/>
      <c r="BJ78" s="272"/>
      <c r="BK78" s="553">
        <v>4</v>
      </c>
      <c r="BL78" s="553"/>
      <c r="BM78" s="553"/>
      <c r="BN78" s="272">
        <v>8</v>
      </c>
      <c r="BO78" s="272"/>
      <c r="BP78" s="272"/>
      <c r="BQ78" s="553">
        <v>4</v>
      </c>
      <c r="BR78" s="553"/>
      <c r="BS78" s="553"/>
      <c r="BT78" s="272">
        <v>8</v>
      </c>
      <c r="BU78" s="272"/>
      <c r="BV78" s="272"/>
      <c r="BW78" s="553">
        <v>4</v>
      </c>
      <c r="BX78" s="553"/>
      <c r="BY78" s="553"/>
      <c r="BZ78" s="272">
        <v>8</v>
      </c>
      <c r="CA78" s="272"/>
      <c r="CB78" s="272"/>
      <c r="CC78" s="553">
        <v>4</v>
      </c>
      <c r="CD78" s="553"/>
      <c r="CE78" s="553"/>
      <c r="CF78" s="272">
        <v>8</v>
      </c>
      <c r="CG78" s="272"/>
      <c r="CH78" s="272"/>
      <c r="CI78" s="553">
        <v>4</v>
      </c>
      <c r="CJ78" s="553"/>
      <c r="CK78" s="553"/>
      <c r="CL78" s="272">
        <v>8</v>
      </c>
      <c r="CM78" s="272"/>
      <c r="CN78" s="576"/>
      <c r="CO78" s="485" t="s">
        <v>4</v>
      </c>
      <c r="CP78" s="451"/>
      <c r="CQ78" s="451"/>
      <c r="CR78" s="451"/>
      <c r="CS78" s="451"/>
      <c r="CT78" s="484"/>
      <c r="CU78" s="61"/>
      <c r="CV78" s="289" t="s">
        <v>58</v>
      </c>
      <c r="CW78" s="290"/>
      <c r="CX78" s="290"/>
      <c r="CY78" s="290"/>
      <c r="CZ78" s="290"/>
      <c r="DA78" s="290"/>
      <c r="DB78" s="290"/>
      <c r="DC78" s="290"/>
      <c r="DD78" s="290"/>
      <c r="DE78" s="290"/>
      <c r="DF78" s="290"/>
      <c r="DG78" s="290"/>
      <c r="DH78" s="290"/>
      <c r="DI78" s="290"/>
      <c r="DJ78" s="290"/>
      <c r="DK78" s="428" t="s">
        <v>126</v>
      </c>
      <c r="DL78" s="343"/>
      <c r="DM78" s="343"/>
      <c r="DN78" s="343"/>
      <c r="DO78" s="343"/>
      <c r="DP78" s="343"/>
      <c r="DQ78" s="343"/>
      <c r="DR78" s="343"/>
      <c r="DS78" s="343"/>
      <c r="DT78" s="343"/>
      <c r="DU78" s="343"/>
      <c r="DV78" s="433" t="s">
        <v>57</v>
      </c>
      <c r="DW78" s="433"/>
      <c r="DX78" s="433"/>
      <c r="DY78" s="433"/>
      <c r="DZ78" s="433"/>
      <c r="EA78" s="433"/>
      <c r="EB78" s="433"/>
      <c r="EC78" s="433"/>
      <c r="ED78" s="433"/>
      <c r="EE78" s="433"/>
      <c r="EF78" s="433"/>
      <c r="EG78" s="433"/>
      <c r="EH78" s="433"/>
      <c r="EI78" s="433"/>
      <c r="EJ78" s="434"/>
      <c r="EL78" s="723"/>
      <c r="EM78" s="329"/>
      <c r="EN78" s="329"/>
      <c r="EO78" s="329"/>
      <c r="EP78" s="329"/>
      <c r="EQ78" s="329"/>
      <c r="ER78" s="329"/>
      <c r="ES78" s="329"/>
      <c r="ET78" s="329"/>
      <c r="EU78" s="329"/>
      <c r="EV78" s="329"/>
      <c r="EW78" s="329"/>
      <c r="EX78" s="329"/>
      <c r="EY78" s="329"/>
      <c r="EZ78" s="329"/>
      <c r="FA78" s="329"/>
      <c r="FB78" s="329"/>
      <c r="FC78" s="329"/>
      <c r="FD78" s="329"/>
      <c r="FE78" s="329"/>
      <c r="FF78" s="329"/>
      <c r="FG78" s="722"/>
      <c r="FH78" s="331"/>
      <c r="FI78" s="329"/>
      <c r="FJ78" s="329"/>
      <c r="FK78" s="329"/>
      <c r="FL78" s="329"/>
      <c r="FM78" s="329"/>
      <c r="FN78" s="329"/>
      <c r="FO78" s="329"/>
      <c r="FP78" s="329"/>
      <c r="FQ78" s="329"/>
      <c r="FR78" s="329"/>
      <c r="FS78" s="329"/>
      <c r="FT78" s="329"/>
      <c r="FU78" s="329"/>
      <c r="FV78" s="329"/>
      <c r="FW78" s="329"/>
      <c r="FX78" s="329"/>
      <c r="FY78" s="329"/>
      <c r="FZ78" s="329"/>
      <c r="GA78" s="329"/>
      <c r="GB78" s="329"/>
      <c r="GC78" s="330"/>
      <c r="GD78" s="62"/>
      <c r="GE78" s="62"/>
      <c r="GF78" s="62"/>
      <c r="GG78" s="62"/>
      <c r="GH78" s="62"/>
    </row>
    <row r="79" spans="2:190" ht="14.25" customHeight="1">
      <c r="B79" s="344"/>
      <c r="C79" s="344"/>
      <c r="D79" s="344"/>
      <c r="E79" s="344"/>
      <c r="F79" s="344"/>
      <c r="G79" s="344"/>
      <c r="H79" s="262"/>
      <c r="I79" s="262"/>
      <c r="J79" s="262"/>
      <c r="K79" s="262"/>
      <c r="L79" s="262"/>
      <c r="M79" s="452"/>
      <c r="N79" s="594"/>
      <c r="O79" s="578"/>
      <c r="P79" s="553"/>
      <c r="Q79" s="553"/>
      <c r="R79" s="272"/>
      <c r="S79" s="272"/>
      <c r="T79" s="272"/>
      <c r="U79" s="553"/>
      <c r="V79" s="553"/>
      <c r="W79" s="553"/>
      <c r="X79" s="272"/>
      <c r="Y79" s="272"/>
      <c r="Z79" s="272"/>
      <c r="AA79" s="553"/>
      <c r="AB79" s="553"/>
      <c r="AC79" s="553"/>
      <c r="AD79" s="272"/>
      <c r="AE79" s="272"/>
      <c r="AF79" s="272"/>
      <c r="AG79" s="553"/>
      <c r="AH79" s="553"/>
      <c r="AI79" s="553"/>
      <c r="AJ79" s="272"/>
      <c r="AK79" s="272"/>
      <c r="AL79" s="272"/>
      <c r="AM79" s="553"/>
      <c r="AN79" s="553"/>
      <c r="AO79" s="553"/>
      <c r="AP79" s="272"/>
      <c r="AQ79" s="272"/>
      <c r="AR79" s="272"/>
      <c r="AS79" s="553"/>
      <c r="AT79" s="553"/>
      <c r="AU79" s="553"/>
      <c r="AV79" s="272"/>
      <c r="AW79" s="272"/>
      <c r="AX79" s="467"/>
      <c r="AY79" s="485"/>
      <c r="AZ79" s="451"/>
      <c r="BA79" s="451"/>
      <c r="BB79" s="451"/>
      <c r="BC79" s="451"/>
      <c r="BD79" s="484"/>
      <c r="BE79" s="574"/>
      <c r="BF79" s="553"/>
      <c r="BG79" s="553"/>
      <c r="BH79" s="272"/>
      <c r="BI79" s="272"/>
      <c r="BJ79" s="272"/>
      <c r="BK79" s="553"/>
      <c r="BL79" s="553"/>
      <c r="BM79" s="553"/>
      <c r="BN79" s="272"/>
      <c r="BO79" s="272"/>
      <c r="BP79" s="272"/>
      <c r="BQ79" s="553"/>
      <c r="BR79" s="553"/>
      <c r="BS79" s="553"/>
      <c r="BT79" s="272"/>
      <c r="BU79" s="272"/>
      <c r="BV79" s="272"/>
      <c r="BW79" s="553"/>
      <c r="BX79" s="553"/>
      <c r="BY79" s="553"/>
      <c r="BZ79" s="272"/>
      <c r="CA79" s="272"/>
      <c r="CB79" s="272"/>
      <c r="CC79" s="553"/>
      <c r="CD79" s="553"/>
      <c r="CE79" s="553"/>
      <c r="CF79" s="272"/>
      <c r="CG79" s="272"/>
      <c r="CH79" s="272"/>
      <c r="CI79" s="553"/>
      <c r="CJ79" s="553"/>
      <c r="CK79" s="553"/>
      <c r="CL79" s="272"/>
      <c r="CM79" s="272"/>
      <c r="CN79" s="576"/>
      <c r="CO79" s="485"/>
      <c r="CP79" s="451"/>
      <c r="CQ79" s="451"/>
      <c r="CR79" s="451"/>
      <c r="CS79" s="451"/>
      <c r="CT79" s="484"/>
      <c r="CU79" s="61"/>
      <c r="CV79" s="289"/>
      <c r="CW79" s="290"/>
      <c r="CX79" s="290"/>
      <c r="CY79" s="290"/>
      <c r="CZ79" s="290"/>
      <c r="DA79" s="290"/>
      <c r="DB79" s="290"/>
      <c r="DC79" s="290"/>
      <c r="DD79" s="290"/>
      <c r="DE79" s="290"/>
      <c r="DF79" s="290"/>
      <c r="DG79" s="290"/>
      <c r="DH79" s="290"/>
      <c r="DI79" s="290"/>
      <c r="DJ79" s="290"/>
      <c r="DK79" s="343"/>
      <c r="DL79" s="343"/>
      <c r="DM79" s="343"/>
      <c r="DN79" s="343"/>
      <c r="DO79" s="343"/>
      <c r="DP79" s="343"/>
      <c r="DQ79" s="343"/>
      <c r="DR79" s="343"/>
      <c r="DS79" s="343"/>
      <c r="DT79" s="343"/>
      <c r="DU79" s="343"/>
      <c r="DV79" s="433"/>
      <c r="DW79" s="433"/>
      <c r="DX79" s="433"/>
      <c r="DY79" s="433"/>
      <c r="DZ79" s="433"/>
      <c r="EA79" s="433"/>
      <c r="EB79" s="433"/>
      <c r="EC79" s="433"/>
      <c r="ED79" s="433"/>
      <c r="EE79" s="433"/>
      <c r="EF79" s="433"/>
      <c r="EG79" s="433"/>
      <c r="EH79" s="433"/>
      <c r="EI79" s="433"/>
      <c r="EJ79" s="434"/>
      <c r="EL79" s="723"/>
      <c r="EM79" s="329"/>
      <c r="EN79" s="329"/>
      <c r="EO79" s="329"/>
      <c r="EP79" s="329"/>
      <c r="EQ79" s="329"/>
      <c r="ER79" s="329"/>
      <c r="ES79" s="329"/>
      <c r="ET79" s="329"/>
      <c r="EU79" s="329"/>
      <c r="EV79" s="329"/>
      <c r="EW79" s="329"/>
      <c r="EX79" s="329"/>
      <c r="EY79" s="329"/>
      <c r="EZ79" s="329"/>
      <c r="FA79" s="329"/>
      <c r="FB79" s="329"/>
      <c r="FC79" s="329"/>
      <c r="FD79" s="329"/>
      <c r="FE79" s="329"/>
      <c r="FF79" s="329"/>
      <c r="FG79" s="722"/>
      <c r="FH79" s="331"/>
      <c r="FI79" s="329"/>
      <c r="FJ79" s="329"/>
      <c r="FK79" s="329"/>
      <c r="FL79" s="329"/>
      <c r="FM79" s="329"/>
      <c r="FN79" s="329"/>
      <c r="FO79" s="329"/>
      <c r="FP79" s="329"/>
      <c r="FQ79" s="329"/>
      <c r="FR79" s="329"/>
      <c r="FS79" s="329"/>
      <c r="FT79" s="329"/>
      <c r="FU79" s="329"/>
      <c r="FV79" s="329"/>
      <c r="FW79" s="329"/>
      <c r="FX79" s="329"/>
      <c r="FY79" s="329"/>
      <c r="FZ79" s="329"/>
      <c r="GA79" s="329"/>
      <c r="GB79" s="329"/>
      <c r="GC79" s="330"/>
      <c r="GD79" s="62"/>
      <c r="GE79" s="62"/>
      <c r="GF79" s="62"/>
      <c r="GG79" s="62"/>
      <c r="GH79" s="62"/>
    </row>
    <row r="80" spans="2:190" ht="14.25" customHeight="1" thickBot="1">
      <c r="B80" s="344"/>
      <c r="C80" s="344"/>
      <c r="D80" s="344"/>
      <c r="E80" s="344"/>
      <c r="F80" s="344"/>
      <c r="G80" s="344"/>
      <c r="H80" s="262"/>
      <c r="I80" s="262"/>
      <c r="J80" s="262"/>
      <c r="K80" s="262"/>
      <c r="L80" s="262"/>
      <c r="M80" s="452"/>
      <c r="N80" s="595"/>
      <c r="O80" s="579"/>
      <c r="P80" s="554"/>
      <c r="Q80" s="554"/>
      <c r="R80" s="273"/>
      <c r="S80" s="273"/>
      <c r="T80" s="273"/>
      <c r="U80" s="554"/>
      <c r="V80" s="554"/>
      <c r="W80" s="554"/>
      <c r="X80" s="273"/>
      <c r="Y80" s="273"/>
      <c r="Z80" s="273"/>
      <c r="AA80" s="554"/>
      <c r="AB80" s="554"/>
      <c r="AC80" s="554"/>
      <c r="AD80" s="273"/>
      <c r="AE80" s="273"/>
      <c r="AF80" s="273"/>
      <c r="AG80" s="554"/>
      <c r="AH80" s="554"/>
      <c r="AI80" s="554"/>
      <c r="AJ80" s="273"/>
      <c r="AK80" s="273"/>
      <c r="AL80" s="273"/>
      <c r="AM80" s="554"/>
      <c r="AN80" s="554"/>
      <c r="AO80" s="554"/>
      <c r="AP80" s="273"/>
      <c r="AQ80" s="273"/>
      <c r="AR80" s="273"/>
      <c r="AS80" s="554"/>
      <c r="AT80" s="554"/>
      <c r="AU80" s="554"/>
      <c r="AV80" s="273"/>
      <c r="AW80" s="273"/>
      <c r="AX80" s="468"/>
      <c r="AY80" s="571"/>
      <c r="AZ80" s="572"/>
      <c r="BA80" s="572"/>
      <c r="BB80" s="572"/>
      <c r="BC80" s="572"/>
      <c r="BD80" s="573"/>
      <c r="BE80" s="575"/>
      <c r="BF80" s="554"/>
      <c r="BG80" s="554"/>
      <c r="BH80" s="273"/>
      <c r="BI80" s="273"/>
      <c r="BJ80" s="273"/>
      <c r="BK80" s="554"/>
      <c r="BL80" s="554"/>
      <c r="BM80" s="554"/>
      <c r="BN80" s="273"/>
      <c r="BO80" s="273"/>
      <c r="BP80" s="273"/>
      <c r="BQ80" s="554"/>
      <c r="BR80" s="554"/>
      <c r="BS80" s="554"/>
      <c r="BT80" s="273"/>
      <c r="BU80" s="273"/>
      <c r="BV80" s="273"/>
      <c r="BW80" s="554"/>
      <c r="BX80" s="554"/>
      <c r="BY80" s="554"/>
      <c r="BZ80" s="273"/>
      <c r="CA80" s="273"/>
      <c r="CB80" s="273"/>
      <c r="CC80" s="554"/>
      <c r="CD80" s="554"/>
      <c r="CE80" s="554"/>
      <c r="CF80" s="273"/>
      <c r="CG80" s="273"/>
      <c r="CH80" s="273"/>
      <c r="CI80" s="554"/>
      <c r="CJ80" s="554"/>
      <c r="CK80" s="554"/>
      <c r="CL80" s="273"/>
      <c r="CM80" s="273"/>
      <c r="CN80" s="577"/>
      <c r="CO80" s="571"/>
      <c r="CP80" s="572"/>
      <c r="CQ80" s="572"/>
      <c r="CR80" s="572"/>
      <c r="CS80" s="572"/>
      <c r="CT80" s="573"/>
      <c r="CU80" s="61"/>
      <c r="CV80" s="431"/>
      <c r="CW80" s="432"/>
      <c r="CX80" s="432"/>
      <c r="CY80" s="432"/>
      <c r="CZ80" s="432"/>
      <c r="DA80" s="432"/>
      <c r="DB80" s="432"/>
      <c r="DC80" s="432"/>
      <c r="DD80" s="432"/>
      <c r="DE80" s="432"/>
      <c r="DF80" s="432"/>
      <c r="DG80" s="432"/>
      <c r="DH80" s="432"/>
      <c r="DI80" s="432"/>
      <c r="DJ80" s="432"/>
      <c r="DK80" s="437"/>
      <c r="DL80" s="437"/>
      <c r="DM80" s="437"/>
      <c r="DN80" s="437"/>
      <c r="DO80" s="437"/>
      <c r="DP80" s="437"/>
      <c r="DQ80" s="437"/>
      <c r="DR80" s="437"/>
      <c r="DS80" s="437"/>
      <c r="DT80" s="437"/>
      <c r="DU80" s="437"/>
      <c r="DV80" s="435"/>
      <c r="DW80" s="435"/>
      <c r="DX80" s="435"/>
      <c r="DY80" s="435"/>
      <c r="DZ80" s="435"/>
      <c r="EA80" s="435"/>
      <c r="EB80" s="435"/>
      <c r="EC80" s="435"/>
      <c r="ED80" s="435"/>
      <c r="EE80" s="435"/>
      <c r="EF80" s="435"/>
      <c r="EG80" s="435"/>
      <c r="EH80" s="435"/>
      <c r="EI80" s="435"/>
      <c r="EJ80" s="436"/>
      <c r="EL80" s="724"/>
      <c r="EM80" s="333"/>
      <c r="EN80" s="333"/>
      <c r="EO80" s="333"/>
      <c r="EP80" s="333"/>
      <c r="EQ80" s="333"/>
      <c r="ER80" s="333"/>
      <c r="ES80" s="333"/>
      <c r="ET80" s="333"/>
      <c r="EU80" s="333"/>
      <c r="EV80" s="333"/>
      <c r="EW80" s="333"/>
      <c r="EX80" s="333"/>
      <c r="EY80" s="333"/>
      <c r="EZ80" s="333"/>
      <c r="FA80" s="333"/>
      <c r="FB80" s="333"/>
      <c r="FC80" s="333"/>
      <c r="FD80" s="333"/>
      <c r="FE80" s="333"/>
      <c r="FF80" s="333"/>
      <c r="FG80" s="725"/>
      <c r="FH80" s="332"/>
      <c r="FI80" s="333"/>
      <c r="FJ80" s="333"/>
      <c r="FK80" s="333"/>
      <c r="FL80" s="333"/>
      <c r="FM80" s="333"/>
      <c r="FN80" s="333"/>
      <c r="FO80" s="333"/>
      <c r="FP80" s="333"/>
      <c r="FQ80" s="333"/>
      <c r="FR80" s="333"/>
      <c r="FS80" s="333"/>
      <c r="FT80" s="333"/>
      <c r="FU80" s="333"/>
      <c r="FV80" s="333"/>
      <c r="FW80" s="333"/>
      <c r="FX80" s="333"/>
      <c r="FY80" s="333"/>
      <c r="FZ80" s="333"/>
      <c r="GA80" s="333"/>
      <c r="GB80" s="333"/>
      <c r="GC80" s="334"/>
      <c r="GD80" s="2"/>
      <c r="GE80" s="2"/>
      <c r="GF80" s="2"/>
      <c r="GG80" s="2"/>
      <c r="GH80" s="2"/>
    </row>
    <row r="81" spans="3:190" ht="11.25" customHeight="1" thickBot="1">
      <c r="C81" s="63"/>
      <c r="D81" s="63"/>
      <c r="E81" s="63"/>
      <c r="F81" s="63"/>
      <c r="G81" s="63"/>
      <c r="H81" s="73"/>
      <c r="I81" s="73"/>
      <c r="J81" s="73"/>
      <c r="K81" s="73"/>
      <c r="L81" s="73"/>
      <c r="M81" s="73"/>
      <c r="N81" s="73"/>
      <c r="O81" s="73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61"/>
      <c r="BA81" s="61"/>
      <c r="BB81" s="61"/>
      <c r="BC81" s="61"/>
      <c r="BD81" s="61"/>
      <c r="BE81" s="61"/>
      <c r="BF81" s="61"/>
      <c r="BG81" s="61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61"/>
      <c r="CS81" s="61"/>
      <c r="CT81" s="61"/>
      <c r="CU81" s="61"/>
      <c r="CV81" s="61"/>
      <c r="CW81" s="61"/>
      <c r="DM81" s="75">
        <v>3</v>
      </c>
      <c r="DN81" s="75"/>
      <c r="DO81" s="75"/>
      <c r="DQ81" s="64"/>
      <c r="DR81" s="64"/>
      <c r="DS81" s="64"/>
      <c r="DT81" s="64"/>
      <c r="DU81" s="64"/>
      <c r="DW81" s="76">
        <v>4</v>
      </c>
      <c r="DX81" s="76"/>
      <c r="DY81" s="76"/>
      <c r="ER81" s="60"/>
      <c r="ES81" s="60"/>
      <c r="ET81" s="60"/>
      <c r="EU81" s="60"/>
      <c r="EV81" s="60"/>
      <c r="EW81" s="60"/>
      <c r="EX81" s="60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Q81" s="60"/>
      <c r="FR81" s="60"/>
      <c r="FS81" s="60"/>
      <c r="FT81" s="60"/>
      <c r="FU81" s="60"/>
      <c r="FV81" s="60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</row>
    <row r="82" spans="3:185" ht="14.25" customHeight="1"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550" t="s">
        <v>54</v>
      </c>
      <c r="O82" s="567" t="s">
        <v>112</v>
      </c>
      <c r="P82" s="523"/>
      <c r="Q82" s="523"/>
      <c r="R82" s="523"/>
      <c r="S82" s="532" t="s">
        <v>1</v>
      </c>
      <c r="T82" s="532"/>
      <c r="U82" s="532"/>
      <c r="V82" s="532"/>
      <c r="W82" s="532"/>
      <c r="X82" s="533"/>
      <c r="Y82" s="568" t="s">
        <v>114</v>
      </c>
      <c r="Z82" s="569"/>
      <c r="AA82" s="569"/>
      <c r="AB82" s="569"/>
      <c r="AC82" s="569"/>
      <c r="AD82" s="569"/>
      <c r="AE82" s="569"/>
      <c r="AF82" s="569"/>
      <c r="AG82" s="569"/>
      <c r="AH82" s="569"/>
      <c r="AI82" s="569"/>
      <c r="AJ82" s="569"/>
      <c r="AK82" s="569"/>
      <c r="AL82" s="569"/>
      <c r="AM82" s="569"/>
      <c r="AN82" s="569"/>
      <c r="AO82" s="569"/>
      <c r="AP82" s="569"/>
      <c r="AQ82" s="569"/>
      <c r="AR82" s="519"/>
      <c r="AS82" s="519"/>
      <c r="AT82" s="519"/>
      <c r="AU82" s="519"/>
      <c r="AV82" s="523" t="s">
        <v>3</v>
      </c>
      <c r="AW82" s="523"/>
      <c r="AX82" s="564"/>
      <c r="AY82" s="492" t="s">
        <v>103</v>
      </c>
      <c r="AZ82" s="409"/>
      <c r="BA82" s="409"/>
      <c r="BB82" s="410"/>
      <c r="BC82" s="522" t="s">
        <v>3</v>
      </c>
      <c r="BD82" s="523"/>
      <c r="BE82" s="523"/>
      <c r="BF82" s="519"/>
      <c r="BG82" s="519"/>
      <c r="BH82" s="519"/>
      <c r="BI82" s="519"/>
      <c r="BJ82" s="555" t="s">
        <v>115</v>
      </c>
      <c r="BK82" s="556"/>
      <c r="BL82" s="556"/>
      <c r="BM82" s="556"/>
      <c r="BN82" s="556"/>
      <c r="BO82" s="556"/>
      <c r="BP82" s="556"/>
      <c r="BQ82" s="556"/>
      <c r="BR82" s="556"/>
      <c r="BS82" s="556"/>
      <c r="BT82" s="556"/>
      <c r="BU82" s="556"/>
      <c r="BV82" s="556"/>
      <c r="BW82" s="556"/>
      <c r="BX82" s="556"/>
      <c r="BY82" s="556"/>
      <c r="BZ82" s="556"/>
      <c r="CA82" s="556"/>
      <c r="CB82" s="557"/>
      <c r="CC82" s="530" t="s">
        <v>113</v>
      </c>
      <c r="CD82" s="523"/>
      <c r="CE82" s="523"/>
      <c r="CF82" s="523"/>
      <c r="CG82" s="532" t="s">
        <v>1</v>
      </c>
      <c r="CH82" s="532"/>
      <c r="CI82" s="532"/>
      <c r="CJ82" s="532"/>
      <c r="CK82" s="532"/>
      <c r="CL82" s="533"/>
      <c r="CM82" s="492" t="s">
        <v>102</v>
      </c>
      <c r="CN82" s="409"/>
      <c r="CO82" s="409"/>
      <c r="CP82" s="409"/>
      <c r="CQ82" s="409"/>
      <c r="CR82" s="410"/>
      <c r="CS82" s="486" t="s">
        <v>120</v>
      </c>
      <c r="CT82" s="487"/>
      <c r="CU82" s="510" t="s">
        <v>135</v>
      </c>
      <c r="CV82" s="511"/>
      <c r="CW82" s="511"/>
      <c r="CX82" s="511"/>
      <c r="CY82" s="511"/>
      <c r="CZ82" s="511"/>
      <c r="DA82" s="511"/>
      <c r="DB82" s="511"/>
      <c r="DC82" s="511"/>
      <c r="DD82" s="512"/>
      <c r="DE82" s="387"/>
      <c r="DF82" s="388"/>
      <c r="DG82" s="388"/>
      <c r="DH82" s="388"/>
      <c r="DI82" s="388"/>
      <c r="DJ82" s="388"/>
      <c r="DK82" s="388"/>
      <c r="DL82" s="388"/>
      <c r="DM82" s="388"/>
      <c r="DN82" s="388"/>
      <c r="DO82" s="388"/>
      <c r="DP82" s="388"/>
      <c r="DQ82" s="546" t="s">
        <v>148</v>
      </c>
      <c r="DR82" s="547"/>
      <c r="DS82" s="547"/>
      <c r="DT82" s="547"/>
      <c r="DU82" s="547"/>
      <c r="DV82" s="547"/>
      <c r="DW82" s="547"/>
      <c r="DX82" s="547"/>
      <c r="DY82" s="532"/>
      <c r="DZ82" s="532"/>
      <c r="EA82" s="532"/>
      <c r="EB82" s="532"/>
      <c r="EC82" s="532"/>
      <c r="ED82" s="533"/>
      <c r="EE82" s="492" t="s">
        <v>102</v>
      </c>
      <c r="EF82" s="409"/>
      <c r="EG82" s="409"/>
      <c r="EH82" s="409"/>
      <c r="EI82" s="409"/>
      <c r="EJ82" s="410"/>
      <c r="EL82" s="357" t="s">
        <v>146</v>
      </c>
      <c r="EM82" s="358"/>
      <c r="EN82" s="358"/>
      <c r="EO82" s="358"/>
      <c r="EP82" s="358"/>
      <c r="EQ82" s="358"/>
      <c r="ER82" s="358"/>
      <c r="ES82" s="358"/>
      <c r="ET82" s="358"/>
      <c r="EU82" s="358"/>
      <c r="EV82" s="358"/>
      <c r="EW82" s="358"/>
      <c r="EX82" s="358"/>
      <c r="EY82" s="358"/>
      <c r="EZ82" s="358"/>
      <c r="FA82" s="358"/>
      <c r="FB82" s="358"/>
      <c r="FC82" s="358"/>
      <c r="FD82" s="358"/>
      <c r="FE82" s="358"/>
      <c r="FF82" s="358"/>
      <c r="FG82" s="358"/>
      <c r="FH82" s="358"/>
      <c r="FI82" s="358"/>
      <c r="FJ82" s="358"/>
      <c r="FK82" s="358"/>
      <c r="FL82" s="358"/>
      <c r="FM82" s="358"/>
      <c r="FN82" s="358"/>
      <c r="FO82" s="358"/>
      <c r="FP82" s="358"/>
      <c r="FQ82" s="358"/>
      <c r="FR82" s="358"/>
      <c r="FS82" s="358"/>
      <c r="FT82" s="358"/>
      <c r="FU82" s="358"/>
      <c r="FV82" s="358"/>
      <c r="FW82" s="358"/>
      <c r="FX82" s="358"/>
      <c r="FY82" s="358"/>
      <c r="FZ82" s="358"/>
      <c r="GA82" s="358"/>
      <c r="GB82" s="358"/>
      <c r="GC82" s="359"/>
    </row>
    <row r="83" spans="3:185" ht="14.25" customHeight="1"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551"/>
      <c r="O83" s="524"/>
      <c r="P83" s="525"/>
      <c r="Q83" s="525"/>
      <c r="R83" s="525"/>
      <c r="S83" s="534"/>
      <c r="T83" s="534"/>
      <c r="U83" s="534"/>
      <c r="V83" s="534"/>
      <c r="W83" s="534"/>
      <c r="X83" s="535"/>
      <c r="Y83" s="570"/>
      <c r="Z83" s="570"/>
      <c r="AA83" s="570"/>
      <c r="AB83" s="570"/>
      <c r="AC83" s="570"/>
      <c r="AD83" s="570"/>
      <c r="AE83" s="570"/>
      <c r="AF83" s="570"/>
      <c r="AG83" s="570"/>
      <c r="AH83" s="570"/>
      <c r="AI83" s="570"/>
      <c r="AJ83" s="570"/>
      <c r="AK83" s="570"/>
      <c r="AL83" s="570"/>
      <c r="AM83" s="570"/>
      <c r="AN83" s="570"/>
      <c r="AO83" s="570"/>
      <c r="AP83" s="570"/>
      <c r="AQ83" s="570"/>
      <c r="AR83" s="520"/>
      <c r="AS83" s="520"/>
      <c r="AT83" s="520"/>
      <c r="AU83" s="520"/>
      <c r="AV83" s="525"/>
      <c r="AW83" s="525"/>
      <c r="AX83" s="565"/>
      <c r="AY83" s="493"/>
      <c r="AZ83" s="281"/>
      <c r="BA83" s="281"/>
      <c r="BB83" s="494"/>
      <c r="BC83" s="524"/>
      <c r="BD83" s="525"/>
      <c r="BE83" s="525"/>
      <c r="BF83" s="520"/>
      <c r="BG83" s="520"/>
      <c r="BH83" s="520"/>
      <c r="BI83" s="520"/>
      <c r="BJ83" s="558"/>
      <c r="BK83" s="558"/>
      <c r="BL83" s="558"/>
      <c r="BM83" s="558"/>
      <c r="BN83" s="558"/>
      <c r="BO83" s="558"/>
      <c r="BP83" s="558"/>
      <c r="BQ83" s="558"/>
      <c r="BR83" s="558"/>
      <c r="BS83" s="558"/>
      <c r="BT83" s="558"/>
      <c r="BU83" s="558"/>
      <c r="BV83" s="558"/>
      <c r="BW83" s="558"/>
      <c r="BX83" s="558"/>
      <c r="BY83" s="558"/>
      <c r="BZ83" s="558"/>
      <c r="CA83" s="558"/>
      <c r="CB83" s="559"/>
      <c r="CC83" s="531"/>
      <c r="CD83" s="525"/>
      <c r="CE83" s="525"/>
      <c r="CF83" s="525"/>
      <c r="CG83" s="534"/>
      <c r="CH83" s="534"/>
      <c r="CI83" s="534"/>
      <c r="CJ83" s="534"/>
      <c r="CK83" s="534"/>
      <c r="CL83" s="535"/>
      <c r="CM83" s="493"/>
      <c r="CN83" s="281"/>
      <c r="CO83" s="281"/>
      <c r="CP83" s="281"/>
      <c r="CQ83" s="281"/>
      <c r="CR83" s="494"/>
      <c r="CS83" s="488"/>
      <c r="CT83" s="489"/>
      <c r="CU83" s="258"/>
      <c r="CV83" s="258"/>
      <c r="CW83" s="258"/>
      <c r="CX83" s="258"/>
      <c r="CY83" s="258"/>
      <c r="CZ83" s="258"/>
      <c r="DA83" s="258"/>
      <c r="DB83" s="258"/>
      <c r="DC83" s="258"/>
      <c r="DD83" s="513"/>
      <c r="DE83" s="538"/>
      <c r="DF83" s="539"/>
      <c r="DG83" s="539"/>
      <c r="DH83" s="539"/>
      <c r="DI83" s="539"/>
      <c r="DJ83" s="539"/>
      <c r="DK83" s="539"/>
      <c r="DL83" s="539"/>
      <c r="DM83" s="539"/>
      <c r="DN83" s="539"/>
      <c r="DO83" s="539"/>
      <c r="DP83" s="539"/>
      <c r="DQ83" s="548"/>
      <c r="DR83" s="548"/>
      <c r="DS83" s="548"/>
      <c r="DT83" s="548"/>
      <c r="DU83" s="548"/>
      <c r="DV83" s="548"/>
      <c r="DW83" s="548"/>
      <c r="DX83" s="548"/>
      <c r="DY83" s="534"/>
      <c r="DZ83" s="534"/>
      <c r="EA83" s="534"/>
      <c r="EB83" s="534"/>
      <c r="EC83" s="534"/>
      <c r="ED83" s="535"/>
      <c r="EE83" s="493"/>
      <c r="EF83" s="281"/>
      <c r="EG83" s="281"/>
      <c r="EH83" s="281"/>
      <c r="EI83" s="281"/>
      <c r="EJ83" s="494"/>
      <c r="EL83" s="360"/>
      <c r="EM83" s="343"/>
      <c r="EN83" s="343"/>
      <c r="EO83" s="343"/>
      <c r="EP83" s="343"/>
      <c r="EQ83" s="343"/>
      <c r="ER83" s="343"/>
      <c r="ES83" s="343"/>
      <c r="ET83" s="343"/>
      <c r="EU83" s="343"/>
      <c r="EV83" s="343"/>
      <c r="EW83" s="343"/>
      <c r="EX83" s="343"/>
      <c r="EY83" s="343"/>
      <c r="EZ83" s="343"/>
      <c r="FA83" s="343"/>
      <c r="FB83" s="343"/>
      <c r="FC83" s="343"/>
      <c r="FD83" s="343"/>
      <c r="FE83" s="343"/>
      <c r="FF83" s="343"/>
      <c r="FG83" s="343"/>
      <c r="FH83" s="343"/>
      <c r="FI83" s="343"/>
      <c r="FJ83" s="343"/>
      <c r="FK83" s="343"/>
      <c r="FL83" s="343"/>
      <c r="FM83" s="343"/>
      <c r="FN83" s="343"/>
      <c r="FO83" s="343"/>
      <c r="FP83" s="343"/>
      <c r="FQ83" s="343"/>
      <c r="FR83" s="343"/>
      <c r="FS83" s="343"/>
      <c r="FT83" s="343"/>
      <c r="FU83" s="343"/>
      <c r="FV83" s="343"/>
      <c r="FW83" s="343"/>
      <c r="FX83" s="343"/>
      <c r="FY83" s="343"/>
      <c r="FZ83" s="343"/>
      <c r="GA83" s="343"/>
      <c r="GB83" s="343"/>
      <c r="GC83" s="361"/>
    </row>
    <row r="84" spans="3:185" ht="14.25" customHeight="1"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551"/>
      <c r="O84" s="524"/>
      <c r="P84" s="525"/>
      <c r="Q84" s="525"/>
      <c r="R84" s="525"/>
      <c r="S84" s="534"/>
      <c r="T84" s="534"/>
      <c r="U84" s="534"/>
      <c r="V84" s="534"/>
      <c r="W84" s="534"/>
      <c r="X84" s="535"/>
      <c r="Y84" s="570"/>
      <c r="Z84" s="570"/>
      <c r="AA84" s="570"/>
      <c r="AB84" s="570"/>
      <c r="AC84" s="570"/>
      <c r="AD84" s="570"/>
      <c r="AE84" s="570"/>
      <c r="AF84" s="570"/>
      <c r="AG84" s="570"/>
      <c r="AH84" s="570"/>
      <c r="AI84" s="570"/>
      <c r="AJ84" s="570"/>
      <c r="AK84" s="570"/>
      <c r="AL84" s="570"/>
      <c r="AM84" s="570"/>
      <c r="AN84" s="570"/>
      <c r="AO84" s="570"/>
      <c r="AP84" s="570"/>
      <c r="AQ84" s="570"/>
      <c r="AR84" s="520"/>
      <c r="AS84" s="520"/>
      <c r="AT84" s="520"/>
      <c r="AU84" s="520"/>
      <c r="AV84" s="525" t="s">
        <v>46</v>
      </c>
      <c r="AW84" s="525"/>
      <c r="AX84" s="565"/>
      <c r="AY84" s="493"/>
      <c r="AZ84" s="281"/>
      <c r="BA84" s="281"/>
      <c r="BB84" s="494"/>
      <c r="BC84" s="524" t="s">
        <v>46</v>
      </c>
      <c r="BD84" s="525"/>
      <c r="BE84" s="525"/>
      <c r="BF84" s="520"/>
      <c r="BG84" s="520"/>
      <c r="BH84" s="520"/>
      <c r="BI84" s="520"/>
      <c r="BJ84" s="558"/>
      <c r="BK84" s="558"/>
      <c r="BL84" s="558"/>
      <c r="BM84" s="558"/>
      <c r="BN84" s="558"/>
      <c r="BO84" s="558"/>
      <c r="BP84" s="558"/>
      <c r="BQ84" s="558"/>
      <c r="BR84" s="558"/>
      <c r="BS84" s="558"/>
      <c r="BT84" s="558"/>
      <c r="BU84" s="558"/>
      <c r="BV84" s="558"/>
      <c r="BW84" s="558"/>
      <c r="BX84" s="558"/>
      <c r="BY84" s="558"/>
      <c r="BZ84" s="558"/>
      <c r="CA84" s="558"/>
      <c r="CB84" s="559"/>
      <c r="CC84" s="531"/>
      <c r="CD84" s="525"/>
      <c r="CE84" s="525"/>
      <c r="CF84" s="525"/>
      <c r="CG84" s="534"/>
      <c r="CH84" s="534"/>
      <c r="CI84" s="534"/>
      <c r="CJ84" s="534"/>
      <c r="CK84" s="534"/>
      <c r="CL84" s="535"/>
      <c r="CM84" s="493"/>
      <c r="CN84" s="281"/>
      <c r="CO84" s="281"/>
      <c r="CP84" s="281"/>
      <c r="CQ84" s="281"/>
      <c r="CR84" s="494"/>
      <c r="CS84" s="488"/>
      <c r="CT84" s="489"/>
      <c r="CU84" s="258"/>
      <c r="CV84" s="258"/>
      <c r="CW84" s="258"/>
      <c r="CX84" s="258"/>
      <c r="CY84" s="258"/>
      <c r="CZ84" s="258"/>
      <c r="DA84" s="258"/>
      <c r="DB84" s="258"/>
      <c r="DC84" s="258"/>
      <c r="DD84" s="513"/>
      <c r="DE84" s="538"/>
      <c r="DF84" s="539"/>
      <c r="DG84" s="539"/>
      <c r="DH84" s="539"/>
      <c r="DI84" s="539"/>
      <c r="DJ84" s="539"/>
      <c r="DK84" s="539"/>
      <c r="DL84" s="539"/>
      <c r="DM84" s="539"/>
      <c r="DN84" s="539"/>
      <c r="DO84" s="539"/>
      <c r="DP84" s="539"/>
      <c r="DQ84" s="548"/>
      <c r="DR84" s="548"/>
      <c r="DS84" s="548"/>
      <c r="DT84" s="548"/>
      <c r="DU84" s="548"/>
      <c r="DV84" s="548"/>
      <c r="DW84" s="548"/>
      <c r="DX84" s="548"/>
      <c r="DY84" s="534"/>
      <c r="DZ84" s="534"/>
      <c r="EA84" s="534"/>
      <c r="EB84" s="534"/>
      <c r="EC84" s="534"/>
      <c r="ED84" s="535"/>
      <c r="EE84" s="493"/>
      <c r="EF84" s="281"/>
      <c r="EG84" s="281"/>
      <c r="EH84" s="281"/>
      <c r="EI84" s="281"/>
      <c r="EJ84" s="494"/>
      <c r="EL84" s="754" t="s">
        <v>150</v>
      </c>
      <c r="EM84" s="755"/>
      <c r="EN84" s="755"/>
      <c r="EO84" s="755"/>
      <c r="EP84" s="755"/>
      <c r="EQ84" s="755"/>
      <c r="ER84" s="755"/>
      <c r="ES84" s="755"/>
      <c r="ET84" s="755"/>
      <c r="EU84" s="755"/>
      <c r="EV84" s="755"/>
      <c r="EW84" s="755"/>
      <c r="EX84" s="755"/>
      <c r="EY84" s="755"/>
      <c r="EZ84" s="755"/>
      <c r="FA84" s="755"/>
      <c r="FB84" s="755"/>
      <c r="FC84" s="755"/>
      <c r="FD84" s="765" t="s">
        <v>117</v>
      </c>
      <c r="FE84" s="765"/>
      <c r="FF84" s="765"/>
      <c r="FG84" s="766"/>
      <c r="FH84" s="771" t="s">
        <v>118</v>
      </c>
      <c r="FI84" s="765"/>
      <c r="FJ84" s="765"/>
      <c r="FK84" s="765"/>
      <c r="FL84" s="762" t="s">
        <v>149</v>
      </c>
      <c r="FM84" s="762"/>
      <c r="FN84" s="762"/>
      <c r="FO84" s="762"/>
      <c r="FP84" s="762"/>
      <c r="FQ84" s="762"/>
      <c r="FR84" s="762"/>
      <c r="FS84" s="762"/>
      <c r="FT84" s="762"/>
      <c r="FU84" s="762"/>
      <c r="FV84" s="762"/>
      <c r="FW84" s="762"/>
      <c r="FX84" s="762"/>
      <c r="FY84" s="762"/>
      <c r="FZ84" s="762"/>
      <c r="GA84" s="762"/>
      <c r="GB84" s="762"/>
      <c r="GC84" s="128"/>
    </row>
    <row r="85" spans="3:185" ht="14.25" customHeight="1" thickBot="1"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551"/>
      <c r="O85" s="524"/>
      <c r="P85" s="525"/>
      <c r="Q85" s="525"/>
      <c r="R85" s="525"/>
      <c r="S85" s="248"/>
      <c r="T85" s="248"/>
      <c r="U85" s="248"/>
      <c r="V85" s="248"/>
      <c r="W85" s="248"/>
      <c r="X85" s="249"/>
      <c r="Y85" s="570"/>
      <c r="Z85" s="570"/>
      <c r="AA85" s="570"/>
      <c r="AB85" s="570"/>
      <c r="AC85" s="570"/>
      <c r="AD85" s="570"/>
      <c r="AE85" s="570"/>
      <c r="AF85" s="570"/>
      <c r="AG85" s="570"/>
      <c r="AH85" s="570"/>
      <c r="AI85" s="570"/>
      <c r="AJ85" s="570"/>
      <c r="AK85" s="570"/>
      <c r="AL85" s="570"/>
      <c r="AM85" s="570"/>
      <c r="AN85" s="570"/>
      <c r="AO85" s="570"/>
      <c r="AP85" s="570"/>
      <c r="AQ85" s="570"/>
      <c r="AR85" s="521"/>
      <c r="AS85" s="521"/>
      <c r="AT85" s="521"/>
      <c r="AU85" s="521"/>
      <c r="AV85" s="563"/>
      <c r="AW85" s="563"/>
      <c r="AX85" s="566"/>
      <c r="AY85" s="493"/>
      <c r="AZ85" s="281"/>
      <c r="BA85" s="281"/>
      <c r="BB85" s="494"/>
      <c r="BC85" s="562"/>
      <c r="BD85" s="563"/>
      <c r="BE85" s="563"/>
      <c r="BF85" s="521"/>
      <c r="BG85" s="521"/>
      <c r="BH85" s="521"/>
      <c r="BI85" s="521"/>
      <c r="BJ85" s="560"/>
      <c r="BK85" s="560"/>
      <c r="BL85" s="560"/>
      <c r="BM85" s="560"/>
      <c r="BN85" s="560"/>
      <c r="BO85" s="560"/>
      <c r="BP85" s="560"/>
      <c r="BQ85" s="560"/>
      <c r="BR85" s="560"/>
      <c r="BS85" s="560"/>
      <c r="BT85" s="560"/>
      <c r="BU85" s="560"/>
      <c r="BV85" s="560"/>
      <c r="BW85" s="560"/>
      <c r="BX85" s="560"/>
      <c r="BY85" s="560"/>
      <c r="BZ85" s="560"/>
      <c r="CA85" s="560"/>
      <c r="CB85" s="561"/>
      <c r="CC85" s="531"/>
      <c r="CD85" s="525"/>
      <c r="CE85" s="525"/>
      <c r="CF85" s="525"/>
      <c r="CG85" s="248"/>
      <c r="CH85" s="248"/>
      <c r="CI85" s="248"/>
      <c r="CJ85" s="248"/>
      <c r="CK85" s="248"/>
      <c r="CL85" s="249"/>
      <c r="CM85" s="394"/>
      <c r="CN85" s="395"/>
      <c r="CO85" s="395"/>
      <c r="CP85" s="395"/>
      <c r="CQ85" s="395"/>
      <c r="CR85" s="397"/>
      <c r="CS85" s="488"/>
      <c r="CT85" s="489"/>
      <c r="CU85" s="514"/>
      <c r="CV85" s="514"/>
      <c r="CW85" s="514"/>
      <c r="CX85" s="514"/>
      <c r="CY85" s="514"/>
      <c r="CZ85" s="514"/>
      <c r="DA85" s="514"/>
      <c r="DB85" s="514"/>
      <c r="DC85" s="514"/>
      <c r="DD85" s="515"/>
      <c r="DE85" s="540"/>
      <c r="DF85" s="541"/>
      <c r="DG85" s="541"/>
      <c r="DH85" s="541"/>
      <c r="DI85" s="541"/>
      <c r="DJ85" s="541"/>
      <c r="DK85" s="541"/>
      <c r="DL85" s="541"/>
      <c r="DM85" s="541"/>
      <c r="DN85" s="541"/>
      <c r="DO85" s="541"/>
      <c r="DP85" s="541"/>
      <c r="DQ85" s="549"/>
      <c r="DR85" s="549"/>
      <c r="DS85" s="549"/>
      <c r="DT85" s="549"/>
      <c r="DU85" s="549"/>
      <c r="DV85" s="549"/>
      <c r="DW85" s="549"/>
      <c r="DX85" s="549"/>
      <c r="DY85" s="248"/>
      <c r="DZ85" s="248"/>
      <c r="EA85" s="248"/>
      <c r="EB85" s="248"/>
      <c r="EC85" s="248"/>
      <c r="ED85" s="249"/>
      <c r="EE85" s="394"/>
      <c r="EF85" s="395"/>
      <c r="EG85" s="395"/>
      <c r="EH85" s="395"/>
      <c r="EI85" s="395"/>
      <c r="EJ85" s="397"/>
      <c r="EL85" s="756"/>
      <c r="EM85" s="757"/>
      <c r="EN85" s="757"/>
      <c r="EO85" s="757"/>
      <c r="EP85" s="757"/>
      <c r="EQ85" s="757"/>
      <c r="ER85" s="757"/>
      <c r="ES85" s="757"/>
      <c r="ET85" s="757"/>
      <c r="EU85" s="757"/>
      <c r="EV85" s="757"/>
      <c r="EW85" s="757"/>
      <c r="EX85" s="757"/>
      <c r="EY85" s="757"/>
      <c r="EZ85" s="757"/>
      <c r="FA85" s="757"/>
      <c r="FB85" s="757"/>
      <c r="FC85" s="757"/>
      <c r="FD85" s="767"/>
      <c r="FE85" s="767"/>
      <c r="FF85" s="767"/>
      <c r="FG85" s="768"/>
      <c r="FH85" s="772"/>
      <c r="FI85" s="767"/>
      <c r="FJ85" s="767"/>
      <c r="FK85" s="767"/>
      <c r="FL85" s="763"/>
      <c r="FM85" s="763"/>
      <c r="FN85" s="763"/>
      <c r="FO85" s="763"/>
      <c r="FP85" s="763"/>
      <c r="FQ85" s="763"/>
      <c r="FR85" s="763"/>
      <c r="FS85" s="763"/>
      <c r="FT85" s="763"/>
      <c r="FU85" s="763"/>
      <c r="FV85" s="763"/>
      <c r="FW85" s="763"/>
      <c r="FX85" s="763"/>
      <c r="FY85" s="763"/>
      <c r="FZ85" s="763"/>
      <c r="GA85" s="763"/>
      <c r="GB85" s="763"/>
      <c r="GC85" s="129"/>
    </row>
    <row r="86" spans="2:185" ht="14.25" customHeight="1">
      <c r="B86" s="592" t="s">
        <v>5</v>
      </c>
      <c r="C86" s="592"/>
      <c r="D86" s="537" t="s">
        <v>111</v>
      </c>
      <c r="E86" s="344"/>
      <c r="F86" s="344"/>
      <c r="G86" s="344"/>
      <c r="H86" s="344"/>
      <c r="I86" s="344"/>
      <c r="J86" s="344"/>
      <c r="K86" s="344"/>
      <c r="L86" s="344"/>
      <c r="M86" s="345"/>
      <c r="N86" s="551"/>
      <c r="O86" s="496" t="s">
        <v>48</v>
      </c>
      <c r="P86" s="496"/>
      <c r="Q86" s="496"/>
      <c r="R86" s="496"/>
      <c r="S86" s="496"/>
      <c r="T86" s="497"/>
      <c r="U86" s="516" t="s">
        <v>49</v>
      </c>
      <c r="V86" s="516"/>
      <c r="W86" s="516"/>
      <c r="X86" s="516"/>
      <c r="Y86" s="516"/>
      <c r="Z86" s="516"/>
      <c r="AA86" s="516" t="s">
        <v>50</v>
      </c>
      <c r="AB86" s="516"/>
      <c r="AC86" s="516"/>
      <c r="AD86" s="516"/>
      <c r="AE86" s="516"/>
      <c r="AF86" s="516"/>
      <c r="AG86" s="516" t="s">
        <v>51</v>
      </c>
      <c r="AH86" s="516"/>
      <c r="AI86" s="516"/>
      <c r="AJ86" s="516"/>
      <c r="AK86" s="516"/>
      <c r="AL86" s="516"/>
      <c r="AM86" s="516" t="s">
        <v>52</v>
      </c>
      <c r="AN86" s="516"/>
      <c r="AO86" s="516"/>
      <c r="AP86" s="516"/>
      <c r="AQ86" s="516"/>
      <c r="AR86" s="516"/>
      <c r="AS86" s="495" t="s">
        <v>53</v>
      </c>
      <c r="AT86" s="496"/>
      <c r="AU86" s="496"/>
      <c r="AV86" s="496"/>
      <c r="AW86" s="496"/>
      <c r="AX86" s="497"/>
      <c r="AY86" s="455" t="s">
        <v>129</v>
      </c>
      <c r="AZ86" s="456"/>
      <c r="BA86" s="456"/>
      <c r="BB86" s="457"/>
      <c r="BC86" s="495" t="s">
        <v>48</v>
      </c>
      <c r="BD86" s="496"/>
      <c r="BE86" s="496"/>
      <c r="BF86" s="496"/>
      <c r="BG86" s="496"/>
      <c r="BH86" s="497"/>
      <c r="BI86" s="516" t="s">
        <v>49</v>
      </c>
      <c r="BJ86" s="516"/>
      <c r="BK86" s="516"/>
      <c r="BL86" s="516"/>
      <c r="BM86" s="516"/>
      <c r="BN86" s="516"/>
      <c r="BO86" s="516" t="s">
        <v>50</v>
      </c>
      <c r="BP86" s="516"/>
      <c r="BQ86" s="516"/>
      <c r="BR86" s="516"/>
      <c r="BS86" s="516"/>
      <c r="BT86" s="516"/>
      <c r="BU86" s="516" t="s">
        <v>51</v>
      </c>
      <c r="BV86" s="516"/>
      <c r="BW86" s="516"/>
      <c r="BX86" s="516"/>
      <c r="BY86" s="516"/>
      <c r="BZ86" s="516"/>
      <c r="CA86" s="516" t="s">
        <v>52</v>
      </c>
      <c r="CB86" s="516"/>
      <c r="CC86" s="516"/>
      <c r="CD86" s="516"/>
      <c r="CE86" s="516"/>
      <c r="CF86" s="516"/>
      <c r="CG86" s="495" t="s">
        <v>53</v>
      </c>
      <c r="CH86" s="496"/>
      <c r="CI86" s="496"/>
      <c r="CJ86" s="496"/>
      <c r="CK86" s="496"/>
      <c r="CL86" s="497"/>
      <c r="CM86" s="238" t="s">
        <v>45</v>
      </c>
      <c r="CN86" s="239"/>
      <c r="CO86" s="250" t="s">
        <v>56</v>
      </c>
      <c r="CP86" s="239"/>
      <c r="CQ86" s="250" t="s">
        <v>124</v>
      </c>
      <c r="CR86" s="251"/>
      <c r="CS86" s="488"/>
      <c r="CT86" s="489"/>
      <c r="CU86" s="526" t="s">
        <v>48</v>
      </c>
      <c r="CV86" s="516"/>
      <c r="CW86" s="516"/>
      <c r="CX86" s="516"/>
      <c r="CY86" s="516"/>
      <c r="CZ86" s="516"/>
      <c r="DA86" s="516" t="s">
        <v>49</v>
      </c>
      <c r="DB86" s="516"/>
      <c r="DC86" s="516"/>
      <c r="DD86" s="516"/>
      <c r="DE86" s="516"/>
      <c r="DF86" s="516"/>
      <c r="DG86" s="516" t="s">
        <v>50</v>
      </c>
      <c r="DH86" s="516"/>
      <c r="DI86" s="516"/>
      <c r="DJ86" s="516"/>
      <c r="DK86" s="516"/>
      <c r="DL86" s="516"/>
      <c r="DM86" s="516" t="s">
        <v>51</v>
      </c>
      <c r="DN86" s="516"/>
      <c r="DO86" s="516"/>
      <c r="DP86" s="516"/>
      <c r="DQ86" s="516"/>
      <c r="DR86" s="516"/>
      <c r="DS86" s="516" t="s">
        <v>52</v>
      </c>
      <c r="DT86" s="516"/>
      <c r="DU86" s="516"/>
      <c r="DV86" s="516"/>
      <c r="DW86" s="516"/>
      <c r="DX86" s="516"/>
      <c r="DY86" s="516" t="s">
        <v>53</v>
      </c>
      <c r="DZ86" s="516"/>
      <c r="EA86" s="516"/>
      <c r="EB86" s="516"/>
      <c r="EC86" s="516"/>
      <c r="ED86" s="542"/>
      <c r="EE86" s="238" t="s">
        <v>45</v>
      </c>
      <c r="EF86" s="239"/>
      <c r="EG86" s="250" t="s">
        <v>56</v>
      </c>
      <c r="EH86" s="239"/>
      <c r="EI86" s="250" t="s">
        <v>124</v>
      </c>
      <c r="EJ86" s="251"/>
      <c r="EL86" s="758"/>
      <c r="EM86" s="759"/>
      <c r="EN86" s="759"/>
      <c r="EO86" s="759"/>
      <c r="EP86" s="759"/>
      <c r="EQ86" s="759"/>
      <c r="ER86" s="759"/>
      <c r="ES86" s="759"/>
      <c r="ET86" s="759"/>
      <c r="EU86" s="759"/>
      <c r="EV86" s="759"/>
      <c r="EW86" s="759"/>
      <c r="EX86" s="759"/>
      <c r="EY86" s="759"/>
      <c r="EZ86" s="759"/>
      <c r="FA86" s="759"/>
      <c r="FB86" s="759"/>
      <c r="FC86" s="759"/>
      <c r="FD86" s="769"/>
      <c r="FE86" s="769"/>
      <c r="FF86" s="769"/>
      <c r="FG86" s="770"/>
      <c r="FH86" s="773"/>
      <c r="FI86" s="769"/>
      <c r="FJ86" s="769"/>
      <c r="FK86" s="769"/>
      <c r="FL86" s="764"/>
      <c r="FM86" s="764"/>
      <c r="FN86" s="764"/>
      <c r="FO86" s="764"/>
      <c r="FP86" s="764"/>
      <c r="FQ86" s="764"/>
      <c r="FR86" s="764"/>
      <c r="FS86" s="764"/>
      <c r="FT86" s="764"/>
      <c r="FU86" s="764"/>
      <c r="FV86" s="764"/>
      <c r="FW86" s="764"/>
      <c r="FX86" s="764"/>
      <c r="FY86" s="764"/>
      <c r="FZ86" s="764"/>
      <c r="GA86" s="764"/>
      <c r="GB86" s="764"/>
      <c r="GC86" s="130"/>
    </row>
    <row r="87" spans="2:185" ht="14.25" customHeight="1">
      <c r="B87" s="592"/>
      <c r="C87" s="592"/>
      <c r="D87" s="344"/>
      <c r="E87" s="344"/>
      <c r="F87" s="344"/>
      <c r="G87" s="344"/>
      <c r="H87" s="344"/>
      <c r="I87" s="344"/>
      <c r="J87" s="344"/>
      <c r="K87" s="344"/>
      <c r="L87" s="344"/>
      <c r="M87" s="345"/>
      <c r="N87" s="551"/>
      <c r="O87" s="499"/>
      <c r="P87" s="499"/>
      <c r="Q87" s="499"/>
      <c r="R87" s="499"/>
      <c r="S87" s="499"/>
      <c r="T87" s="500"/>
      <c r="U87" s="352"/>
      <c r="V87" s="352"/>
      <c r="W87" s="352"/>
      <c r="X87" s="352"/>
      <c r="Y87" s="352"/>
      <c r="Z87" s="352"/>
      <c r="AA87" s="352"/>
      <c r="AB87" s="352"/>
      <c r="AC87" s="352"/>
      <c r="AD87" s="352"/>
      <c r="AE87" s="352"/>
      <c r="AF87" s="352"/>
      <c r="AG87" s="352"/>
      <c r="AH87" s="352"/>
      <c r="AI87" s="352"/>
      <c r="AJ87" s="352"/>
      <c r="AK87" s="352"/>
      <c r="AL87" s="352"/>
      <c r="AM87" s="352"/>
      <c r="AN87" s="352"/>
      <c r="AO87" s="352"/>
      <c r="AP87" s="352"/>
      <c r="AQ87" s="352"/>
      <c r="AR87" s="352"/>
      <c r="AS87" s="498"/>
      <c r="AT87" s="499"/>
      <c r="AU87" s="499"/>
      <c r="AV87" s="499"/>
      <c r="AW87" s="499"/>
      <c r="AX87" s="500"/>
      <c r="AY87" s="458"/>
      <c r="AZ87" s="459"/>
      <c r="BA87" s="459"/>
      <c r="BB87" s="460"/>
      <c r="BC87" s="498"/>
      <c r="BD87" s="499"/>
      <c r="BE87" s="499"/>
      <c r="BF87" s="499"/>
      <c r="BG87" s="499"/>
      <c r="BH87" s="500"/>
      <c r="BI87" s="352"/>
      <c r="BJ87" s="352"/>
      <c r="BK87" s="352"/>
      <c r="BL87" s="352"/>
      <c r="BM87" s="352"/>
      <c r="BN87" s="352"/>
      <c r="BO87" s="352"/>
      <c r="BP87" s="352"/>
      <c r="BQ87" s="352"/>
      <c r="BR87" s="352"/>
      <c r="BS87" s="352"/>
      <c r="BT87" s="352"/>
      <c r="BU87" s="352"/>
      <c r="BV87" s="352"/>
      <c r="BW87" s="352"/>
      <c r="BX87" s="352"/>
      <c r="BY87" s="352"/>
      <c r="BZ87" s="352"/>
      <c r="CA87" s="352"/>
      <c r="CB87" s="352"/>
      <c r="CC87" s="352"/>
      <c r="CD87" s="352"/>
      <c r="CE87" s="352"/>
      <c r="CF87" s="352"/>
      <c r="CG87" s="498"/>
      <c r="CH87" s="499"/>
      <c r="CI87" s="499"/>
      <c r="CJ87" s="499"/>
      <c r="CK87" s="499"/>
      <c r="CL87" s="500"/>
      <c r="CM87" s="240"/>
      <c r="CN87" s="241"/>
      <c r="CO87" s="252"/>
      <c r="CP87" s="241"/>
      <c r="CQ87" s="252"/>
      <c r="CR87" s="253"/>
      <c r="CS87" s="488"/>
      <c r="CT87" s="489"/>
      <c r="CU87" s="527"/>
      <c r="CV87" s="352"/>
      <c r="CW87" s="352"/>
      <c r="CX87" s="352"/>
      <c r="CY87" s="352"/>
      <c r="CZ87" s="352"/>
      <c r="DA87" s="352"/>
      <c r="DB87" s="352"/>
      <c r="DC87" s="352"/>
      <c r="DD87" s="352"/>
      <c r="DE87" s="352"/>
      <c r="DF87" s="352"/>
      <c r="DG87" s="352"/>
      <c r="DH87" s="352"/>
      <c r="DI87" s="352"/>
      <c r="DJ87" s="352"/>
      <c r="DK87" s="352"/>
      <c r="DL87" s="352"/>
      <c r="DM87" s="352"/>
      <c r="DN87" s="352"/>
      <c r="DO87" s="352"/>
      <c r="DP87" s="352"/>
      <c r="DQ87" s="352"/>
      <c r="DR87" s="352"/>
      <c r="DS87" s="352"/>
      <c r="DT87" s="352"/>
      <c r="DU87" s="352"/>
      <c r="DV87" s="352"/>
      <c r="DW87" s="352"/>
      <c r="DX87" s="352"/>
      <c r="DY87" s="352"/>
      <c r="DZ87" s="352"/>
      <c r="EA87" s="352"/>
      <c r="EB87" s="352"/>
      <c r="EC87" s="352"/>
      <c r="ED87" s="543"/>
      <c r="EE87" s="240"/>
      <c r="EF87" s="241"/>
      <c r="EG87" s="252"/>
      <c r="EH87" s="241"/>
      <c r="EI87" s="252"/>
      <c r="EJ87" s="253"/>
      <c r="EL87" s="777" t="s">
        <v>73</v>
      </c>
      <c r="EM87" s="761"/>
      <c r="EN87" s="761"/>
      <c r="EO87" s="761"/>
      <c r="EP87" s="779" t="s">
        <v>74</v>
      </c>
      <c r="EQ87" s="761"/>
      <c r="ER87" s="761"/>
      <c r="ES87" s="761"/>
      <c r="ET87" s="537" t="s">
        <v>147</v>
      </c>
      <c r="EU87" s="761"/>
      <c r="EV87" s="761"/>
      <c r="EW87" s="761"/>
      <c r="EX87" s="760" t="s">
        <v>75</v>
      </c>
      <c r="EY87" s="761"/>
      <c r="EZ87" s="761"/>
      <c r="FA87" s="761"/>
      <c r="FB87" s="761"/>
      <c r="FC87" s="760" t="s">
        <v>151</v>
      </c>
      <c r="FD87" s="761"/>
      <c r="FE87" s="761"/>
      <c r="FF87" s="761"/>
      <c r="FG87" s="761"/>
      <c r="FH87" s="761"/>
      <c r="FI87" s="761"/>
      <c r="FJ87" s="761"/>
      <c r="FK87" s="761"/>
      <c r="FL87" s="761"/>
      <c r="FM87" s="760" t="s">
        <v>75</v>
      </c>
      <c r="FN87" s="761"/>
      <c r="FO87" s="761"/>
      <c r="FP87" s="761"/>
      <c r="FQ87" s="761"/>
      <c r="FR87" s="537" t="s">
        <v>147</v>
      </c>
      <c r="FS87" s="761"/>
      <c r="FT87" s="761"/>
      <c r="FU87" s="761"/>
      <c r="FV87" s="779" t="s">
        <v>74</v>
      </c>
      <c r="FW87" s="761"/>
      <c r="FX87" s="761"/>
      <c r="FY87" s="761"/>
      <c r="FZ87" s="774" t="s">
        <v>73</v>
      </c>
      <c r="GA87" s="761"/>
      <c r="GB87" s="761"/>
      <c r="GC87" s="775"/>
    </row>
    <row r="88" spans="2:185" ht="14.25" customHeight="1" thickBot="1">
      <c r="B88" s="592"/>
      <c r="C88" s="592"/>
      <c r="D88" s="344"/>
      <c r="E88" s="344"/>
      <c r="F88" s="344"/>
      <c r="G88" s="344"/>
      <c r="H88" s="344"/>
      <c r="I88" s="344"/>
      <c r="J88" s="344"/>
      <c r="K88" s="344"/>
      <c r="L88" s="344"/>
      <c r="M88" s="345"/>
      <c r="N88" s="551"/>
      <c r="O88" s="502"/>
      <c r="P88" s="502"/>
      <c r="Q88" s="502"/>
      <c r="R88" s="502"/>
      <c r="S88" s="502"/>
      <c r="T88" s="503"/>
      <c r="U88" s="517"/>
      <c r="V88" s="517"/>
      <c r="W88" s="517"/>
      <c r="X88" s="517"/>
      <c r="Y88" s="517"/>
      <c r="Z88" s="517"/>
      <c r="AA88" s="517"/>
      <c r="AB88" s="517"/>
      <c r="AC88" s="517"/>
      <c r="AD88" s="517"/>
      <c r="AE88" s="517"/>
      <c r="AF88" s="517"/>
      <c r="AG88" s="517"/>
      <c r="AH88" s="517"/>
      <c r="AI88" s="517"/>
      <c r="AJ88" s="517"/>
      <c r="AK88" s="517"/>
      <c r="AL88" s="517"/>
      <c r="AM88" s="517"/>
      <c r="AN88" s="517"/>
      <c r="AO88" s="517"/>
      <c r="AP88" s="517"/>
      <c r="AQ88" s="517"/>
      <c r="AR88" s="517"/>
      <c r="AS88" s="501"/>
      <c r="AT88" s="502"/>
      <c r="AU88" s="502"/>
      <c r="AV88" s="502"/>
      <c r="AW88" s="502"/>
      <c r="AX88" s="503"/>
      <c r="AY88" s="458"/>
      <c r="AZ88" s="459"/>
      <c r="BA88" s="459"/>
      <c r="BB88" s="460"/>
      <c r="BC88" s="501"/>
      <c r="BD88" s="502"/>
      <c r="BE88" s="502"/>
      <c r="BF88" s="502"/>
      <c r="BG88" s="502"/>
      <c r="BH88" s="503"/>
      <c r="BI88" s="517"/>
      <c r="BJ88" s="517"/>
      <c r="BK88" s="517"/>
      <c r="BL88" s="517"/>
      <c r="BM88" s="517"/>
      <c r="BN88" s="517"/>
      <c r="BO88" s="517"/>
      <c r="BP88" s="517"/>
      <c r="BQ88" s="517"/>
      <c r="BR88" s="517"/>
      <c r="BS88" s="517"/>
      <c r="BT88" s="517"/>
      <c r="BU88" s="517"/>
      <c r="BV88" s="517"/>
      <c r="BW88" s="517"/>
      <c r="BX88" s="517"/>
      <c r="BY88" s="517"/>
      <c r="BZ88" s="517"/>
      <c r="CA88" s="517"/>
      <c r="CB88" s="517"/>
      <c r="CC88" s="517"/>
      <c r="CD88" s="517"/>
      <c r="CE88" s="517"/>
      <c r="CF88" s="517"/>
      <c r="CG88" s="501"/>
      <c r="CH88" s="502"/>
      <c r="CI88" s="502"/>
      <c r="CJ88" s="502"/>
      <c r="CK88" s="502"/>
      <c r="CL88" s="503"/>
      <c r="CM88" s="240"/>
      <c r="CN88" s="241"/>
      <c r="CO88" s="252"/>
      <c r="CP88" s="241"/>
      <c r="CQ88" s="252"/>
      <c r="CR88" s="253"/>
      <c r="CS88" s="488"/>
      <c r="CT88" s="489"/>
      <c r="CU88" s="528"/>
      <c r="CV88" s="517"/>
      <c r="CW88" s="517"/>
      <c r="CX88" s="517"/>
      <c r="CY88" s="517"/>
      <c r="CZ88" s="517"/>
      <c r="DA88" s="517"/>
      <c r="DB88" s="517"/>
      <c r="DC88" s="517"/>
      <c r="DD88" s="517"/>
      <c r="DE88" s="517"/>
      <c r="DF88" s="517"/>
      <c r="DG88" s="517"/>
      <c r="DH88" s="517"/>
      <c r="DI88" s="517"/>
      <c r="DJ88" s="517"/>
      <c r="DK88" s="517"/>
      <c r="DL88" s="517"/>
      <c r="DM88" s="517"/>
      <c r="DN88" s="517"/>
      <c r="DO88" s="517"/>
      <c r="DP88" s="517"/>
      <c r="DQ88" s="517"/>
      <c r="DR88" s="517"/>
      <c r="DS88" s="517"/>
      <c r="DT88" s="517"/>
      <c r="DU88" s="517"/>
      <c r="DV88" s="517"/>
      <c r="DW88" s="517"/>
      <c r="DX88" s="517"/>
      <c r="DY88" s="517"/>
      <c r="DZ88" s="517"/>
      <c r="EA88" s="517"/>
      <c r="EB88" s="517"/>
      <c r="EC88" s="517"/>
      <c r="ED88" s="544"/>
      <c r="EE88" s="240"/>
      <c r="EF88" s="241"/>
      <c r="EG88" s="252"/>
      <c r="EH88" s="241"/>
      <c r="EI88" s="252"/>
      <c r="EJ88" s="253"/>
      <c r="EL88" s="778"/>
      <c r="EM88" s="761"/>
      <c r="EN88" s="761"/>
      <c r="EO88" s="761"/>
      <c r="EP88" s="761"/>
      <c r="EQ88" s="761"/>
      <c r="ER88" s="761"/>
      <c r="ES88" s="761"/>
      <c r="ET88" s="761"/>
      <c r="EU88" s="761"/>
      <c r="EV88" s="761"/>
      <c r="EW88" s="761"/>
      <c r="EX88" s="761"/>
      <c r="EY88" s="761"/>
      <c r="EZ88" s="761"/>
      <c r="FA88" s="761"/>
      <c r="FB88" s="761"/>
      <c r="FC88" s="761"/>
      <c r="FD88" s="761"/>
      <c r="FE88" s="761"/>
      <c r="FF88" s="761"/>
      <c r="FG88" s="761"/>
      <c r="FH88" s="761"/>
      <c r="FI88" s="761"/>
      <c r="FJ88" s="761"/>
      <c r="FK88" s="761"/>
      <c r="FL88" s="761"/>
      <c r="FM88" s="761"/>
      <c r="FN88" s="761"/>
      <c r="FO88" s="761"/>
      <c r="FP88" s="761"/>
      <c r="FQ88" s="761"/>
      <c r="FR88" s="761"/>
      <c r="FS88" s="761"/>
      <c r="FT88" s="761"/>
      <c r="FU88" s="761"/>
      <c r="FV88" s="761"/>
      <c r="FW88" s="761"/>
      <c r="FX88" s="761"/>
      <c r="FY88" s="761"/>
      <c r="FZ88" s="776"/>
      <c r="GA88" s="761"/>
      <c r="GB88" s="761"/>
      <c r="GC88" s="775"/>
    </row>
    <row r="89" spans="2:185" ht="14.25" customHeight="1">
      <c r="B89" s="592"/>
      <c r="C89" s="592"/>
      <c r="D89" s="537" t="s">
        <v>107</v>
      </c>
      <c r="E89" s="344"/>
      <c r="F89" s="344"/>
      <c r="G89" s="344"/>
      <c r="H89" s="344"/>
      <c r="I89" s="344"/>
      <c r="J89" s="344"/>
      <c r="K89" s="344"/>
      <c r="L89" s="344"/>
      <c r="M89" s="345"/>
      <c r="N89" s="551"/>
      <c r="O89" s="529"/>
      <c r="P89" s="450"/>
      <c r="Q89" s="450"/>
      <c r="R89" s="450"/>
      <c r="S89" s="450"/>
      <c r="T89" s="450"/>
      <c r="U89" s="447"/>
      <c r="V89" s="447"/>
      <c r="W89" s="447"/>
      <c r="X89" s="447"/>
      <c r="Y89" s="447"/>
      <c r="Z89" s="447"/>
      <c r="AA89" s="450"/>
      <c r="AB89" s="450"/>
      <c r="AC89" s="450"/>
      <c r="AD89" s="450"/>
      <c r="AE89" s="450"/>
      <c r="AF89" s="450"/>
      <c r="AG89" s="447"/>
      <c r="AH89" s="447"/>
      <c r="AI89" s="447"/>
      <c r="AJ89" s="447"/>
      <c r="AK89" s="447"/>
      <c r="AL89" s="447"/>
      <c r="AM89" s="450"/>
      <c r="AN89" s="450"/>
      <c r="AO89" s="450"/>
      <c r="AP89" s="450"/>
      <c r="AQ89" s="450"/>
      <c r="AR89" s="450"/>
      <c r="AS89" s="447"/>
      <c r="AT89" s="447"/>
      <c r="AU89" s="447"/>
      <c r="AV89" s="447"/>
      <c r="AW89" s="447"/>
      <c r="AX89" s="448"/>
      <c r="AY89" s="458"/>
      <c r="AZ89" s="459"/>
      <c r="BA89" s="459"/>
      <c r="BB89" s="460"/>
      <c r="BC89" s="518"/>
      <c r="BD89" s="450"/>
      <c r="BE89" s="450"/>
      <c r="BF89" s="450"/>
      <c r="BG89" s="450"/>
      <c r="BH89" s="450"/>
      <c r="BI89" s="447"/>
      <c r="BJ89" s="447"/>
      <c r="BK89" s="447"/>
      <c r="BL89" s="447"/>
      <c r="BM89" s="447"/>
      <c r="BN89" s="447"/>
      <c r="BO89" s="450"/>
      <c r="BP89" s="450"/>
      <c r="BQ89" s="450"/>
      <c r="BR89" s="450"/>
      <c r="BS89" s="450"/>
      <c r="BT89" s="450"/>
      <c r="BU89" s="447"/>
      <c r="BV89" s="447"/>
      <c r="BW89" s="447"/>
      <c r="BX89" s="447"/>
      <c r="BY89" s="447"/>
      <c r="BZ89" s="447"/>
      <c r="CA89" s="450"/>
      <c r="CB89" s="450"/>
      <c r="CC89" s="450"/>
      <c r="CD89" s="450"/>
      <c r="CE89" s="450"/>
      <c r="CF89" s="450"/>
      <c r="CG89" s="447"/>
      <c r="CH89" s="447"/>
      <c r="CI89" s="447"/>
      <c r="CJ89" s="447"/>
      <c r="CK89" s="447"/>
      <c r="CL89" s="448"/>
      <c r="CM89" s="240"/>
      <c r="CN89" s="241"/>
      <c r="CO89" s="252"/>
      <c r="CP89" s="241"/>
      <c r="CQ89" s="252"/>
      <c r="CR89" s="253"/>
      <c r="CS89" s="488"/>
      <c r="CT89" s="489"/>
      <c r="CU89" s="529"/>
      <c r="CV89" s="450"/>
      <c r="CW89" s="450"/>
      <c r="CX89" s="450"/>
      <c r="CY89" s="450"/>
      <c r="CZ89" s="450"/>
      <c r="DA89" s="447"/>
      <c r="DB89" s="447"/>
      <c r="DC89" s="447"/>
      <c r="DD89" s="447"/>
      <c r="DE89" s="447"/>
      <c r="DF89" s="447"/>
      <c r="DG89" s="450"/>
      <c r="DH89" s="450"/>
      <c r="DI89" s="450"/>
      <c r="DJ89" s="450"/>
      <c r="DK89" s="450"/>
      <c r="DL89" s="450"/>
      <c r="DM89" s="447"/>
      <c r="DN89" s="447"/>
      <c r="DO89" s="447"/>
      <c r="DP89" s="447"/>
      <c r="DQ89" s="447"/>
      <c r="DR89" s="447"/>
      <c r="DS89" s="450"/>
      <c r="DT89" s="450"/>
      <c r="DU89" s="450"/>
      <c r="DV89" s="450"/>
      <c r="DW89" s="450"/>
      <c r="DX89" s="450"/>
      <c r="DY89" s="447"/>
      <c r="DZ89" s="447"/>
      <c r="EA89" s="447"/>
      <c r="EB89" s="447"/>
      <c r="EC89" s="447"/>
      <c r="ED89" s="545"/>
      <c r="EE89" s="240"/>
      <c r="EF89" s="241"/>
      <c r="EG89" s="252"/>
      <c r="EH89" s="241"/>
      <c r="EI89" s="252"/>
      <c r="EJ89" s="253"/>
      <c r="EL89" s="778"/>
      <c r="EM89" s="761"/>
      <c r="EN89" s="761"/>
      <c r="EO89" s="761"/>
      <c r="EP89" s="761"/>
      <c r="EQ89" s="761"/>
      <c r="ER89" s="761"/>
      <c r="ES89" s="761"/>
      <c r="ET89" s="761"/>
      <c r="EU89" s="761"/>
      <c r="EV89" s="761"/>
      <c r="EW89" s="761"/>
      <c r="EX89" s="761"/>
      <c r="EY89" s="761"/>
      <c r="EZ89" s="761"/>
      <c r="FA89" s="761"/>
      <c r="FB89" s="761"/>
      <c r="FC89" s="761"/>
      <c r="FD89" s="761"/>
      <c r="FE89" s="761"/>
      <c r="FF89" s="761"/>
      <c r="FG89" s="761"/>
      <c r="FH89" s="761"/>
      <c r="FI89" s="761"/>
      <c r="FJ89" s="761"/>
      <c r="FK89" s="761"/>
      <c r="FL89" s="761"/>
      <c r="FM89" s="761"/>
      <c r="FN89" s="761"/>
      <c r="FO89" s="761"/>
      <c r="FP89" s="761"/>
      <c r="FQ89" s="761"/>
      <c r="FR89" s="761"/>
      <c r="FS89" s="761"/>
      <c r="FT89" s="761"/>
      <c r="FU89" s="761"/>
      <c r="FV89" s="761"/>
      <c r="FW89" s="761"/>
      <c r="FX89" s="761"/>
      <c r="FY89" s="761"/>
      <c r="FZ89" s="776"/>
      <c r="GA89" s="761"/>
      <c r="GB89" s="761"/>
      <c r="GC89" s="775"/>
    </row>
    <row r="90" spans="2:185" ht="14.25" customHeight="1">
      <c r="B90" s="592"/>
      <c r="C90" s="592"/>
      <c r="D90" s="344"/>
      <c r="E90" s="344"/>
      <c r="F90" s="344"/>
      <c r="G90" s="344"/>
      <c r="H90" s="344"/>
      <c r="I90" s="344"/>
      <c r="J90" s="344"/>
      <c r="K90" s="344"/>
      <c r="L90" s="344"/>
      <c r="M90" s="345"/>
      <c r="N90" s="551"/>
      <c r="O90" s="430"/>
      <c r="P90" s="344"/>
      <c r="Q90" s="344"/>
      <c r="R90" s="344"/>
      <c r="S90" s="344"/>
      <c r="T90" s="344"/>
      <c r="U90" s="349"/>
      <c r="V90" s="349"/>
      <c r="W90" s="349"/>
      <c r="X90" s="349"/>
      <c r="Y90" s="349"/>
      <c r="Z90" s="349"/>
      <c r="AA90" s="344"/>
      <c r="AB90" s="344"/>
      <c r="AC90" s="344"/>
      <c r="AD90" s="344"/>
      <c r="AE90" s="344"/>
      <c r="AF90" s="344"/>
      <c r="AG90" s="349"/>
      <c r="AH90" s="349"/>
      <c r="AI90" s="349"/>
      <c r="AJ90" s="349"/>
      <c r="AK90" s="349"/>
      <c r="AL90" s="349"/>
      <c r="AM90" s="344"/>
      <c r="AN90" s="344"/>
      <c r="AO90" s="344"/>
      <c r="AP90" s="344"/>
      <c r="AQ90" s="344"/>
      <c r="AR90" s="344"/>
      <c r="AS90" s="349"/>
      <c r="AT90" s="349"/>
      <c r="AU90" s="349"/>
      <c r="AV90" s="349"/>
      <c r="AW90" s="349"/>
      <c r="AX90" s="449"/>
      <c r="AY90" s="458"/>
      <c r="AZ90" s="459"/>
      <c r="BA90" s="459"/>
      <c r="BB90" s="460"/>
      <c r="BC90" s="464"/>
      <c r="BD90" s="344"/>
      <c r="BE90" s="344"/>
      <c r="BF90" s="344"/>
      <c r="BG90" s="344"/>
      <c r="BH90" s="344"/>
      <c r="BI90" s="349"/>
      <c r="BJ90" s="349"/>
      <c r="BK90" s="349"/>
      <c r="BL90" s="349"/>
      <c r="BM90" s="349"/>
      <c r="BN90" s="349"/>
      <c r="BO90" s="344"/>
      <c r="BP90" s="344"/>
      <c r="BQ90" s="344"/>
      <c r="BR90" s="344"/>
      <c r="BS90" s="344"/>
      <c r="BT90" s="344"/>
      <c r="BU90" s="349"/>
      <c r="BV90" s="349"/>
      <c r="BW90" s="349"/>
      <c r="BX90" s="349"/>
      <c r="BY90" s="349"/>
      <c r="BZ90" s="349"/>
      <c r="CA90" s="344"/>
      <c r="CB90" s="344"/>
      <c r="CC90" s="344"/>
      <c r="CD90" s="344"/>
      <c r="CE90" s="344"/>
      <c r="CF90" s="344"/>
      <c r="CG90" s="349"/>
      <c r="CH90" s="349"/>
      <c r="CI90" s="349"/>
      <c r="CJ90" s="349"/>
      <c r="CK90" s="349"/>
      <c r="CL90" s="449"/>
      <c r="CM90" s="240"/>
      <c r="CN90" s="241"/>
      <c r="CO90" s="252"/>
      <c r="CP90" s="241"/>
      <c r="CQ90" s="252"/>
      <c r="CR90" s="253"/>
      <c r="CS90" s="488"/>
      <c r="CT90" s="489"/>
      <c r="CU90" s="430"/>
      <c r="CV90" s="344"/>
      <c r="CW90" s="344"/>
      <c r="CX90" s="344"/>
      <c r="CY90" s="344"/>
      <c r="CZ90" s="344"/>
      <c r="DA90" s="349"/>
      <c r="DB90" s="349"/>
      <c r="DC90" s="349"/>
      <c r="DD90" s="349"/>
      <c r="DE90" s="349"/>
      <c r="DF90" s="349"/>
      <c r="DG90" s="344"/>
      <c r="DH90" s="344"/>
      <c r="DI90" s="344"/>
      <c r="DJ90" s="344"/>
      <c r="DK90" s="344"/>
      <c r="DL90" s="344"/>
      <c r="DM90" s="349"/>
      <c r="DN90" s="349"/>
      <c r="DO90" s="349"/>
      <c r="DP90" s="349"/>
      <c r="DQ90" s="349"/>
      <c r="DR90" s="349"/>
      <c r="DS90" s="344"/>
      <c r="DT90" s="344"/>
      <c r="DU90" s="344"/>
      <c r="DV90" s="344"/>
      <c r="DW90" s="344"/>
      <c r="DX90" s="344"/>
      <c r="DY90" s="349"/>
      <c r="DZ90" s="349"/>
      <c r="EA90" s="349"/>
      <c r="EB90" s="349"/>
      <c r="EC90" s="349"/>
      <c r="ED90" s="483"/>
      <c r="EE90" s="240"/>
      <c r="EF90" s="241"/>
      <c r="EG90" s="252"/>
      <c r="EH90" s="241"/>
      <c r="EI90" s="252"/>
      <c r="EJ90" s="253"/>
      <c r="EL90" s="264"/>
      <c r="EM90" s="265"/>
      <c r="EN90" s="265"/>
      <c r="EO90" s="265"/>
      <c r="EP90" s="262"/>
      <c r="EQ90" s="262"/>
      <c r="ER90" s="262"/>
      <c r="ES90" s="262"/>
      <c r="ET90" s="262"/>
      <c r="EU90" s="262"/>
      <c r="EV90" s="262"/>
      <c r="EW90" s="262"/>
      <c r="EX90" s="262"/>
      <c r="EY90" s="262"/>
      <c r="EZ90" s="262"/>
      <c r="FA90" s="262"/>
      <c r="FB90" s="262"/>
      <c r="FC90" s="343" t="s">
        <v>64</v>
      </c>
      <c r="FD90" s="343"/>
      <c r="FE90" s="343"/>
      <c r="FF90" s="343"/>
      <c r="FG90" s="343"/>
      <c r="FH90" s="343"/>
      <c r="FI90" s="343"/>
      <c r="FJ90" s="343"/>
      <c r="FK90" s="343"/>
      <c r="FL90" s="343"/>
      <c r="FM90" s="262"/>
      <c r="FN90" s="262"/>
      <c r="FO90" s="262"/>
      <c r="FP90" s="262"/>
      <c r="FQ90" s="262"/>
      <c r="FR90" s="265"/>
      <c r="FS90" s="265"/>
      <c r="FT90" s="265"/>
      <c r="FU90" s="265"/>
      <c r="FV90" s="262"/>
      <c r="FW90" s="262"/>
      <c r="FX90" s="262"/>
      <c r="FY90" s="262"/>
      <c r="FZ90" s="262"/>
      <c r="GA90" s="262"/>
      <c r="GB90" s="262"/>
      <c r="GC90" s="263"/>
    </row>
    <row r="91" spans="2:185" ht="14.25" customHeight="1">
      <c r="B91" s="592"/>
      <c r="C91" s="592"/>
      <c r="D91" s="344"/>
      <c r="E91" s="344"/>
      <c r="F91" s="344"/>
      <c r="G91" s="344"/>
      <c r="H91" s="344"/>
      <c r="I91" s="344"/>
      <c r="J91" s="344"/>
      <c r="K91" s="344"/>
      <c r="L91" s="344"/>
      <c r="M91" s="345"/>
      <c r="N91" s="551"/>
      <c r="O91" s="430"/>
      <c r="P91" s="344"/>
      <c r="Q91" s="344"/>
      <c r="R91" s="344"/>
      <c r="S91" s="344"/>
      <c r="T91" s="344"/>
      <c r="U91" s="349"/>
      <c r="V91" s="349"/>
      <c r="W91" s="349"/>
      <c r="X91" s="349"/>
      <c r="Y91" s="349"/>
      <c r="Z91" s="349"/>
      <c r="AA91" s="344"/>
      <c r="AB91" s="344"/>
      <c r="AC91" s="344"/>
      <c r="AD91" s="344"/>
      <c r="AE91" s="344"/>
      <c r="AF91" s="344"/>
      <c r="AG91" s="349"/>
      <c r="AH91" s="349"/>
      <c r="AI91" s="349"/>
      <c r="AJ91" s="349"/>
      <c r="AK91" s="349"/>
      <c r="AL91" s="349"/>
      <c r="AM91" s="344"/>
      <c r="AN91" s="344"/>
      <c r="AO91" s="344"/>
      <c r="AP91" s="344"/>
      <c r="AQ91" s="344"/>
      <c r="AR91" s="344"/>
      <c r="AS91" s="349"/>
      <c r="AT91" s="349"/>
      <c r="AU91" s="349"/>
      <c r="AV91" s="349"/>
      <c r="AW91" s="349"/>
      <c r="AX91" s="449"/>
      <c r="AY91" s="458"/>
      <c r="AZ91" s="459"/>
      <c r="BA91" s="459"/>
      <c r="BB91" s="460"/>
      <c r="BC91" s="464"/>
      <c r="BD91" s="344"/>
      <c r="BE91" s="344"/>
      <c r="BF91" s="344"/>
      <c r="BG91" s="344"/>
      <c r="BH91" s="344"/>
      <c r="BI91" s="349"/>
      <c r="BJ91" s="349"/>
      <c r="BK91" s="349"/>
      <c r="BL91" s="349"/>
      <c r="BM91" s="349"/>
      <c r="BN91" s="349"/>
      <c r="BO91" s="344"/>
      <c r="BP91" s="344"/>
      <c r="BQ91" s="344"/>
      <c r="BR91" s="344"/>
      <c r="BS91" s="344"/>
      <c r="BT91" s="344"/>
      <c r="BU91" s="349"/>
      <c r="BV91" s="349"/>
      <c r="BW91" s="349"/>
      <c r="BX91" s="349"/>
      <c r="BY91" s="349"/>
      <c r="BZ91" s="349"/>
      <c r="CA91" s="344"/>
      <c r="CB91" s="344"/>
      <c r="CC91" s="344"/>
      <c r="CD91" s="344"/>
      <c r="CE91" s="344"/>
      <c r="CF91" s="344"/>
      <c r="CG91" s="349"/>
      <c r="CH91" s="349"/>
      <c r="CI91" s="349"/>
      <c r="CJ91" s="349"/>
      <c r="CK91" s="349"/>
      <c r="CL91" s="449"/>
      <c r="CM91" s="240"/>
      <c r="CN91" s="241"/>
      <c r="CO91" s="252"/>
      <c r="CP91" s="241"/>
      <c r="CQ91" s="252"/>
      <c r="CR91" s="253"/>
      <c r="CS91" s="488"/>
      <c r="CT91" s="489"/>
      <c r="CU91" s="430"/>
      <c r="CV91" s="344"/>
      <c r="CW91" s="344"/>
      <c r="CX91" s="344"/>
      <c r="CY91" s="344"/>
      <c r="CZ91" s="344"/>
      <c r="DA91" s="349"/>
      <c r="DB91" s="349"/>
      <c r="DC91" s="349"/>
      <c r="DD91" s="349"/>
      <c r="DE91" s="349"/>
      <c r="DF91" s="349"/>
      <c r="DG91" s="344"/>
      <c r="DH91" s="344"/>
      <c r="DI91" s="344"/>
      <c r="DJ91" s="344"/>
      <c r="DK91" s="344"/>
      <c r="DL91" s="344"/>
      <c r="DM91" s="349"/>
      <c r="DN91" s="349"/>
      <c r="DO91" s="349"/>
      <c r="DP91" s="349"/>
      <c r="DQ91" s="349"/>
      <c r="DR91" s="349"/>
      <c r="DS91" s="344"/>
      <c r="DT91" s="344"/>
      <c r="DU91" s="344"/>
      <c r="DV91" s="344"/>
      <c r="DW91" s="344"/>
      <c r="DX91" s="344"/>
      <c r="DY91" s="349"/>
      <c r="DZ91" s="349"/>
      <c r="EA91" s="349"/>
      <c r="EB91" s="349"/>
      <c r="EC91" s="349"/>
      <c r="ED91" s="483"/>
      <c r="EE91" s="240"/>
      <c r="EF91" s="241"/>
      <c r="EG91" s="252"/>
      <c r="EH91" s="241"/>
      <c r="EI91" s="252"/>
      <c r="EJ91" s="253"/>
      <c r="EL91" s="264"/>
      <c r="EM91" s="265"/>
      <c r="EN91" s="265"/>
      <c r="EO91" s="265"/>
      <c r="EP91" s="262"/>
      <c r="EQ91" s="262"/>
      <c r="ER91" s="262"/>
      <c r="ES91" s="262"/>
      <c r="ET91" s="262"/>
      <c r="EU91" s="262"/>
      <c r="EV91" s="262"/>
      <c r="EW91" s="262"/>
      <c r="EX91" s="262"/>
      <c r="EY91" s="262"/>
      <c r="EZ91" s="262"/>
      <c r="FA91" s="262"/>
      <c r="FB91" s="262"/>
      <c r="FC91" s="343"/>
      <c r="FD91" s="343"/>
      <c r="FE91" s="343"/>
      <c r="FF91" s="343"/>
      <c r="FG91" s="343"/>
      <c r="FH91" s="343"/>
      <c r="FI91" s="343"/>
      <c r="FJ91" s="343"/>
      <c r="FK91" s="343"/>
      <c r="FL91" s="343"/>
      <c r="FM91" s="262"/>
      <c r="FN91" s="262"/>
      <c r="FO91" s="262"/>
      <c r="FP91" s="262"/>
      <c r="FQ91" s="262"/>
      <c r="FR91" s="265"/>
      <c r="FS91" s="265"/>
      <c r="FT91" s="265"/>
      <c r="FU91" s="265"/>
      <c r="FV91" s="262"/>
      <c r="FW91" s="262"/>
      <c r="FX91" s="262"/>
      <c r="FY91" s="262"/>
      <c r="FZ91" s="262"/>
      <c r="GA91" s="262"/>
      <c r="GB91" s="262"/>
      <c r="GC91" s="263"/>
    </row>
    <row r="92" spans="2:185" ht="14.25" customHeight="1">
      <c r="B92" s="592"/>
      <c r="C92" s="592"/>
      <c r="D92" s="536" t="s">
        <v>110</v>
      </c>
      <c r="E92" s="265"/>
      <c r="F92" s="265"/>
      <c r="G92" s="265"/>
      <c r="H92" s="537" t="s">
        <v>108</v>
      </c>
      <c r="I92" s="344"/>
      <c r="J92" s="344"/>
      <c r="K92" s="344"/>
      <c r="L92" s="344"/>
      <c r="M92" s="345"/>
      <c r="N92" s="551"/>
      <c r="O92" s="430"/>
      <c r="P92" s="344"/>
      <c r="Q92" s="344"/>
      <c r="R92" s="344"/>
      <c r="S92" s="344"/>
      <c r="T92" s="344"/>
      <c r="U92" s="349"/>
      <c r="V92" s="349"/>
      <c r="W92" s="349"/>
      <c r="X92" s="349"/>
      <c r="Y92" s="349"/>
      <c r="Z92" s="349"/>
      <c r="AA92" s="344"/>
      <c r="AB92" s="344"/>
      <c r="AC92" s="344"/>
      <c r="AD92" s="344"/>
      <c r="AE92" s="344"/>
      <c r="AF92" s="344"/>
      <c r="AG92" s="349"/>
      <c r="AH92" s="349"/>
      <c r="AI92" s="349"/>
      <c r="AJ92" s="349"/>
      <c r="AK92" s="349"/>
      <c r="AL92" s="349"/>
      <c r="AM92" s="344"/>
      <c r="AN92" s="344"/>
      <c r="AO92" s="344"/>
      <c r="AP92" s="344"/>
      <c r="AQ92" s="344"/>
      <c r="AR92" s="344"/>
      <c r="AS92" s="349"/>
      <c r="AT92" s="349"/>
      <c r="AU92" s="349"/>
      <c r="AV92" s="349"/>
      <c r="AW92" s="349"/>
      <c r="AX92" s="449"/>
      <c r="AY92" s="458"/>
      <c r="AZ92" s="459"/>
      <c r="BA92" s="459"/>
      <c r="BB92" s="460"/>
      <c r="BC92" s="464"/>
      <c r="BD92" s="344"/>
      <c r="BE92" s="344"/>
      <c r="BF92" s="344"/>
      <c r="BG92" s="344"/>
      <c r="BH92" s="344"/>
      <c r="BI92" s="349"/>
      <c r="BJ92" s="349"/>
      <c r="BK92" s="349"/>
      <c r="BL92" s="349"/>
      <c r="BM92" s="349"/>
      <c r="BN92" s="349"/>
      <c r="BO92" s="344"/>
      <c r="BP92" s="344"/>
      <c r="BQ92" s="344"/>
      <c r="BR92" s="344"/>
      <c r="BS92" s="344"/>
      <c r="BT92" s="344"/>
      <c r="BU92" s="349"/>
      <c r="BV92" s="349"/>
      <c r="BW92" s="349"/>
      <c r="BX92" s="349"/>
      <c r="BY92" s="349"/>
      <c r="BZ92" s="349"/>
      <c r="CA92" s="344"/>
      <c r="CB92" s="344"/>
      <c r="CC92" s="344"/>
      <c r="CD92" s="344"/>
      <c r="CE92" s="344"/>
      <c r="CF92" s="344"/>
      <c r="CG92" s="349"/>
      <c r="CH92" s="349"/>
      <c r="CI92" s="349"/>
      <c r="CJ92" s="349"/>
      <c r="CK92" s="349"/>
      <c r="CL92" s="449"/>
      <c r="CM92" s="240"/>
      <c r="CN92" s="241"/>
      <c r="CO92" s="252"/>
      <c r="CP92" s="241"/>
      <c r="CQ92" s="252"/>
      <c r="CR92" s="253"/>
      <c r="CS92" s="488"/>
      <c r="CT92" s="489"/>
      <c r="CU92" s="430"/>
      <c r="CV92" s="344"/>
      <c r="CW92" s="344"/>
      <c r="CX92" s="344"/>
      <c r="CY92" s="344"/>
      <c r="CZ92" s="344"/>
      <c r="DA92" s="349"/>
      <c r="DB92" s="349"/>
      <c r="DC92" s="349"/>
      <c r="DD92" s="349"/>
      <c r="DE92" s="349"/>
      <c r="DF92" s="349"/>
      <c r="DG92" s="344"/>
      <c r="DH92" s="344"/>
      <c r="DI92" s="344"/>
      <c r="DJ92" s="344"/>
      <c r="DK92" s="344"/>
      <c r="DL92" s="344"/>
      <c r="DM92" s="349"/>
      <c r="DN92" s="349"/>
      <c r="DO92" s="349"/>
      <c r="DP92" s="349"/>
      <c r="DQ92" s="349"/>
      <c r="DR92" s="349"/>
      <c r="DS92" s="344"/>
      <c r="DT92" s="344"/>
      <c r="DU92" s="344"/>
      <c r="DV92" s="344"/>
      <c r="DW92" s="344"/>
      <c r="DX92" s="344"/>
      <c r="DY92" s="349"/>
      <c r="DZ92" s="349"/>
      <c r="EA92" s="349"/>
      <c r="EB92" s="349"/>
      <c r="EC92" s="349"/>
      <c r="ED92" s="483"/>
      <c r="EE92" s="240"/>
      <c r="EF92" s="241"/>
      <c r="EG92" s="252"/>
      <c r="EH92" s="241"/>
      <c r="EI92" s="252"/>
      <c r="EJ92" s="253"/>
      <c r="EL92" s="264"/>
      <c r="EM92" s="265"/>
      <c r="EN92" s="265"/>
      <c r="EO92" s="265"/>
      <c r="EP92" s="262"/>
      <c r="EQ92" s="262"/>
      <c r="ER92" s="262"/>
      <c r="ES92" s="262"/>
      <c r="ET92" s="262"/>
      <c r="EU92" s="262"/>
      <c r="EV92" s="262"/>
      <c r="EW92" s="262"/>
      <c r="EX92" s="262"/>
      <c r="EY92" s="262"/>
      <c r="EZ92" s="262"/>
      <c r="FA92" s="262"/>
      <c r="FB92" s="262"/>
      <c r="FC92" s="343"/>
      <c r="FD92" s="343"/>
      <c r="FE92" s="343"/>
      <c r="FF92" s="343"/>
      <c r="FG92" s="343"/>
      <c r="FH92" s="343"/>
      <c r="FI92" s="343"/>
      <c r="FJ92" s="343"/>
      <c r="FK92" s="343"/>
      <c r="FL92" s="343"/>
      <c r="FM92" s="262"/>
      <c r="FN92" s="262"/>
      <c r="FO92" s="262"/>
      <c r="FP92" s="262"/>
      <c r="FQ92" s="262"/>
      <c r="FR92" s="265"/>
      <c r="FS92" s="265"/>
      <c r="FT92" s="265"/>
      <c r="FU92" s="265"/>
      <c r="FV92" s="262"/>
      <c r="FW92" s="262"/>
      <c r="FX92" s="262"/>
      <c r="FY92" s="262"/>
      <c r="FZ92" s="262"/>
      <c r="GA92" s="262"/>
      <c r="GB92" s="262"/>
      <c r="GC92" s="263"/>
    </row>
    <row r="93" spans="2:185" ht="14.25" customHeight="1">
      <c r="B93" s="592"/>
      <c r="C93" s="592"/>
      <c r="D93" s="265"/>
      <c r="E93" s="265"/>
      <c r="F93" s="265"/>
      <c r="G93" s="265"/>
      <c r="H93" s="344"/>
      <c r="I93" s="344"/>
      <c r="J93" s="344"/>
      <c r="K93" s="344"/>
      <c r="L93" s="344"/>
      <c r="M93" s="345"/>
      <c r="N93" s="551"/>
      <c r="O93" s="430"/>
      <c r="P93" s="344"/>
      <c r="Q93" s="344"/>
      <c r="R93" s="344"/>
      <c r="S93" s="344"/>
      <c r="T93" s="344"/>
      <c r="U93" s="349"/>
      <c r="V93" s="349"/>
      <c r="W93" s="349"/>
      <c r="X93" s="349"/>
      <c r="Y93" s="349"/>
      <c r="Z93" s="349"/>
      <c r="AA93" s="344"/>
      <c r="AB93" s="344"/>
      <c r="AC93" s="344"/>
      <c r="AD93" s="344"/>
      <c r="AE93" s="344"/>
      <c r="AF93" s="344"/>
      <c r="AG93" s="349"/>
      <c r="AH93" s="349"/>
      <c r="AI93" s="349"/>
      <c r="AJ93" s="349"/>
      <c r="AK93" s="349"/>
      <c r="AL93" s="349"/>
      <c r="AM93" s="344"/>
      <c r="AN93" s="344"/>
      <c r="AO93" s="344"/>
      <c r="AP93" s="344"/>
      <c r="AQ93" s="344"/>
      <c r="AR93" s="344"/>
      <c r="AS93" s="349"/>
      <c r="AT93" s="349"/>
      <c r="AU93" s="349"/>
      <c r="AV93" s="349"/>
      <c r="AW93" s="349"/>
      <c r="AX93" s="449"/>
      <c r="AY93" s="458"/>
      <c r="AZ93" s="459"/>
      <c r="BA93" s="459"/>
      <c r="BB93" s="460"/>
      <c r="BC93" s="464"/>
      <c r="BD93" s="344"/>
      <c r="BE93" s="344"/>
      <c r="BF93" s="344"/>
      <c r="BG93" s="344"/>
      <c r="BH93" s="344"/>
      <c r="BI93" s="349"/>
      <c r="BJ93" s="349"/>
      <c r="BK93" s="349"/>
      <c r="BL93" s="349"/>
      <c r="BM93" s="349"/>
      <c r="BN93" s="349"/>
      <c r="BO93" s="344"/>
      <c r="BP93" s="344"/>
      <c r="BQ93" s="344"/>
      <c r="BR93" s="344"/>
      <c r="BS93" s="344"/>
      <c r="BT93" s="344"/>
      <c r="BU93" s="349"/>
      <c r="BV93" s="349"/>
      <c r="BW93" s="349"/>
      <c r="BX93" s="349"/>
      <c r="BY93" s="349"/>
      <c r="BZ93" s="349"/>
      <c r="CA93" s="344"/>
      <c r="CB93" s="344"/>
      <c r="CC93" s="344"/>
      <c r="CD93" s="344"/>
      <c r="CE93" s="344"/>
      <c r="CF93" s="344"/>
      <c r="CG93" s="349"/>
      <c r="CH93" s="349"/>
      <c r="CI93" s="349"/>
      <c r="CJ93" s="349"/>
      <c r="CK93" s="349"/>
      <c r="CL93" s="449"/>
      <c r="CM93" s="240"/>
      <c r="CN93" s="241"/>
      <c r="CO93" s="252"/>
      <c r="CP93" s="241"/>
      <c r="CQ93" s="252"/>
      <c r="CR93" s="253"/>
      <c r="CS93" s="488"/>
      <c r="CT93" s="489"/>
      <c r="CU93" s="430"/>
      <c r="CV93" s="344"/>
      <c r="CW93" s="344"/>
      <c r="CX93" s="344"/>
      <c r="CY93" s="344"/>
      <c r="CZ93" s="344"/>
      <c r="DA93" s="349"/>
      <c r="DB93" s="349"/>
      <c r="DC93" s="349"/>
      <c r="DD93" s="349"/>
      <c r="DE93" s="349"/>
      <c r="DF93" s="349"/>
      <c r="DG93" s="344"/>
      <c r="DH93" s="344"/>
      <c r="DI93" s="344"/>
      <c r="DJ93" s="344"/>
      <c r="DK93" s="344"/>
      <c r="DL93" s="344"/>
      <c r="DM93" s="349"/>
      <c r="DN93" s="349"/>
      <c r="DO93" s="349"/>
      <c r="DP93" s="349"/>
      <c r="DQ93" s="349"/>
      <c r="DR93" s="349"/>
      <c r="DS93" s="344"/>
      <c r="DT93" s="344"/>
      <c r="DU93" s="344"/>
      <c r="DV93" s="344"/>
      <c r="DW93" s="344"/>
      <c r="DX93" s="344"/>
      <c r="DY93" s="349"/>
      <c r="DZ93" s="349"/>
      <c r="EA93" s="349"/>
      <c r="EB93" s="349"/>
      <c r="EC93" s="349"/>
      <c r="ED93" s="483"/>
      <c r="EE93" s="240"/>
      <c r="EF93" s="241"/>
      <c r="EG93" s="252"/>
      <c r="EH93" s="241"/>
      <c r="EI93" s="252"/>
      <c r="EJ93" s="253"/>
      <c r="EL93" s="264"/>
      <c r="EM93" s="265"/>
      <c r="EN93" s="265"/>
      <c r="EO93" s="265"/>
      <c r="EP93" s="262"/>
      <c r="EQ93" s="262"/>
      <c r="ER93" s="262"/>
      <c r="ES93" s="262"/>
      <c r="ET93" s="262"/>
      <c r="EU93" s="262"/>
      <c r="EV93" s="262"/>
      <c r="EW93" s="262"/>
      <c r="EX93" s="262"/>
      <c r="EY93" s="262"/>
      <c r="EZ93" s="262"/>
      <c r="FA93" s="262"/>
      <c r="FB93" s="262"/>
      <c r="FC93" s="343" t="s">
        <v>65</v>
      </c>
      <c r="FD93" s="343"/>
      <c r="FE93" s="343"/>
      <c r="FF93" s="343"/>
      <c r="FG93" s="343"/>
      <c r="FH93" s="343"/>
      <c r="FI93" s="343"/>
      <c r="FJ93" s="343"/>
      <c r="FK93" s="343"/>
      <c r="FL93" s="343"/>
      <c r="FM93" s="262"/>
      <c r="FN93" s="262"/>
      <c r="FO93" s="262"/>
      <c r="FP93" s="262"/>
      <c r="FQ93" s="262"/>
      <c r="FR93" s="265"/>
      <c r="FS93" s="265"/>
      <c r="FT93" s="265"/>
      <c r="FU93" s="265"/>
      <c r="FV93" s="262"/>
      <c r="FW93" s="262"/>
      <c r="FX93" s="262"/>
      <c r="FY93" s="262"/>
      <c r="FZ93" s="262"/>
      <c r="GA93" s="262"/>
      <c r="GB93" s="262"/>
      <c r="GC93" s="263"/>
    </row>
    <row r="94" spans="2:185" ht="14.25" customHeight="1">
      <c r="B94" s="592"/>
      <c r="C94" s="592"/>
      <c r="D94" s="265"/>
      <c r="E94" s="265"/>
      <c r="F94" s="265"/>
      <c r="G94" s="265"/>
      <c r="H94" s="344"/>
      <c r="I94" s="344"/>
      <c r="J94" s="344"/>
      <c r="K94" s="344"/>
      <c r="L94" s="344"/>
      <c r="M94" s="345"/>
      <c r="N94" s="551"/>
      <c r="O94" s="430"/>
      <c r="P94" s="344"/>
      <c r="Q94" s="344"/>
      <c r="R94" s="344"/>
      <c r="S94" s="344"/>
      <c r="T94" s="344"/>
      <c r="U94" s="349"/>
      <c r="V94" s="349"/>
      <c r="W94" s="349"/>
      <c r="X94" s="349"/>
      <c r="Y94" s="349"/>
      <c r="Z94" s="349"/>
      <c r="AA94" s="344"/>
      <c r="AB94" s="344"/>
      <c r="AC94" s="344"/>
      <c r="AD94" s="344"/>
      <c r="AE94" s="344"/>
      <c r="AF94" s="344"/>
      <c r="AG94" s="349"/>
      <c r="AH94" s="349"/>
      <c r="AI94" s="349"/>
      <c r="AJ94" s="349"/>
      <c r="AK94" s="349"/>
      <c r="AL94" s="349"/>
      <c r="AM94" s="344"/>
      <c r="AN94" s="344"/>
      <c r="AO94" s="344"/>
      <c r="AP94" s="344"/>
      <c r="AQ94" s="344"/>
      <c r="AR94" s="344"/>
      <c r="AS94" s="349"/>
      <c r="AT94" s="349"/>
      <c r="AU94" s="349"/>
      <c r="AV94" s="349"/>
      <c r="AW94" s="349"/>
      <c r="AX94" s="449"/>
      <c r="AY94" s="458"/>
      <c r="AZ94" s="459"/>
      <c r="BA94" s="459"/>
      <c r="BB94" s="460"/>
      <c r="BC94" s="464"/>
      <c r="BD94" s="344"/>
      <c r="BE94" s="344"/>
      <c r="BF94" s="344"/>
      <c r="BG94" s="344"/>
      <c r="BH94" s="344"/>
      <c r="BI94" s="349"/>
      <c r="BJ94" s="349"/>
      <c r="BK94" s="349"/>
      <c r="BL94" s="349"/>
      <c r="BM94" s="349"/>
      <c r="BN94" s="349"/>
      <c r="BO94" s="344"/>
      <c r="BP94" s="344"/>
      <c r="BQ94" s="344"/>
      <c r="BR94" s="344"/>
      <c r="BS94" s="344"/>
      <c r="BT94" s="344"/>
      <c r="BU94" s="349"/>
      <c r="BV94" s="349"/>
      <c r="BW94" s="349"/>
      <c r="BX94" s="349"/>
      <c r="BY94" s="349"/>
      <c r="BZ94" s="349"/>
      <c r="CA94" s="344"/>
      <c r="CB94" s="344"/>
      <c r="CC94" s="344"/>
      <c r="CD94" s="344"/>
      <c r="CE94" s="344"/>
      <c r="CF94" s="344"/>
      <c r="CG94" s="349"/>
      <c r="CH94" s="349"/>
      <c r="CI94" s="349"/>
      <c r="CJ94" s="349"/>
      <c r="CK94" s="349"/>
      <c r="CL94" s="449"/>
      <c r="CM94" s="240"/>
      <c r="CN94" s="241"/>
      <c r="CO94" s="252"/>
      <c r="CP94" s="241"/>
      <c r="CQ94" s="252"/>
      <c r="CR94" s="253"/>
      <c r="CS94" s="488"/>
      <c r="CT94" s="489"/>
      <c r="CU94" s="430"/>
      <c r="CV94" s="344"/>
      <c r="CW94" s="344"/>
      <c r="CX94" s="344"/>
      <c r="CY94" s="344"/>
      <c r="CZ94" s="344"/>
      <c r="DA94" s="349"/>
      <c r="DB94" s="349"/>
      <c r="DC94" s="349"/>
      <c r="DD94" s="349"/>
      <c r="DE94" s="349"/>
      <c r="DF94" s="349"/>
      <c r="DG94" s="344"/>
      <c r="DH94" s="344"/>
      <c r="DI94" s="344"/>
      <c r="DJ94" s="344"/>
      <c r="DK94" s="344"/>
      <c r="DL94" s="344"/>
      <c r="DM94" s="349"/>
      <c r="DN94" s="349"/>
      <c r="DO94" s="349"/>
      <c r="DP94" s="349"/>
      <c r="DQ94" s="349"/>
      <c r="DR94" s="349"/>
      <c r="DS94" s="344"/>
      <c r="DT94" s="344"/>
      <c r="DU94" s="344"/>
      <c r="DV94" s="344"/>
      <c r="DW94" s="344"/>
      <c r="DX94" s="344"/>
      <c r="DY94" s="349"/>
      <c r="DZ94" s="349"/>
      <c r="EA94" s="349"/>
      <c r="EB94" s="349"/>
      <c r="EC94" s="349"/>
      <c r="ED94" s="483"/>
      <c r="EE94" s="240"/>
      <c r="EF94" s="241"/>
      <c r="EG94" s="252"/>
      <c r="EH94" s="241"/>
      <c r="EI94" s="252"/>
      <c r="EJ94" s="253"/>
      <c r="EK94" s="2"/>
      <c r="EL94" s="264"/>
      <c r="EM94" s="265"/>
      <c r="EN94" s="265"/>
      <c r="EO94" s="265"/>
      <c r="EP94" s="262"/>
      <c r="EQ94" s="262"/>
      <c r="ER94" s="262"/>
      <c r="ES94" s="262"/>
      <c r="ET94" s="262"/>
      <c r="EU94" s="262"/>
      <c r="EV94" s="262"/>
      <c r="EW94" s="262"/>
      <c r="EX94" s="262"/>
      <c r="EY94" s="262"/>
      <c r="EZ94" s="262"/>
      <c r="FA94" s="262"/>
      <c r="FB94" s="262"/>
      <c r="FC94" s="343"/>
      <c r="FD94" s="343"/>
      <c r="FE94" s="343"/>
      <c r="FF94" s="343"/>
      <c r="FG94" s="343"/>
      <c r="FH94" s="343"/>
      <c r="FI94" s="343"/>
      <c r="FJ94" s="343"/>
      <c r="FK94" s="343"/>
      <c r="FL94" s="343"/>
      <c r="FM94" s="262"/>
      <c r="FN94" s="262"/>
      <c r="FO94" s="262"/>
      <c r="FP94" s="262"/>
      <c r="FQ94" s="262"/>
      <c r="FR94" s="265"/>
      <c r="FS94" s="265"/>
      <c r="FT94" s="265"/>
      <c r="FU94" s="265"/>
      <c r="FV94" s="262"/>
      <c r="FW94" s="262"/>
      <c r="FX94" s="262"/>
      <c r="FY94" s="262"/>
      <c r="FZ94" s="262"/>
      <c r="GA94" s="262"/>
      <c r="GB94" s="262"/>
      <c r="GC94" s="263"/>
    </row>
    <row r="95" spans="2:185" ht="14.25" customHeight="1">
      <c r="B95" s="592"/>
      <c r="C95" s="592"/>
      <c r="D95" s="265"/>
      <c r="E95" s="265"/>
      <c r="F95" s="265"/>
      <c r="G95" s="265"/>
      <c r="H95" s="428" t="s">
        <v>109</v>
      </c>
      <c r="I95" s="262"/>
      <c r="J95" s="262"/>
      <c r="K95" s="262"/>
      <c r="L95" s="262"/>
      <c r="M95" s="452"/>
      <c r="N95" s="551"/>
      <c r="O95" s="485" t="s">
        <v>1</v>
      </c>
      <c r="P95" s="451"/>
      <c r="Q95" s="451"/>
      <c r="R95" s="451"/>
      <c r="S95" s="451"/>
      <c r="T95" s="451"/>
      <c r="U95" s="451" t="s">
        <v>1</v>
      </c>
      <c r="V95" s="451"/>
      <c r="W95" s="451"/>
      <c r="X95" s="451"/>
      <c r="Y95" s="451"/>
      <c r="Z95" s="451"/>
      <c r="AA95" s="451" t="s">
        <v>1</v>
      </c>
      <c r="AB95" s="451"/>
      <c r="AC95" s="451"/>
      <c r="AD95" s="451"/>
      <c r="AE95" s="451"/>
      <c r="AF95" s="451"/>
      <c r="AG95" s="451" t="s">
        <v>1</v>
      </c>
      <c r="AH95" s="451"/>
      <c r="AI95" s="451"/>
      <c r="AJ95" s="451"/>
      <c r="AK95" s="451"/>
      <c r="AL95" s="451"/>
      <c r="AM95" s="451" t="s">
        <v>1</v>
      </c>
      <c r="AN95" s="451"/>
      <c r="AO95" s="451"/>
      <c r="AP95" s="451"/>
      <c r="AQ95" s="451"/>
      <c r="AR95" s="451"/>
      <c r="AS95" s="451" t="s">
        <v>1</v>
      </c>
      <c r="AT95" s="451"/>
      <c r="AU95" s="451"/>
      <c r="AV95" s="451"/>
      <c r="AW95" s="451"/>
      <c r="AX95" s="453"/>
      <c r="AY95" s="458"/>
      <c r="AZ95" s="459"/>
      <c r="BA95" s="459"/>
      <c r="BB95" s="460"/>
      <c r="BC95" s="454" t="s">
        <v>1</v>
      </c>
      <c r="BD95" s="451"/>
      <c r="BE95" s="451"/>
      <c r="BF95" s="451"/>
      <c r="BG95" s="451"/>
      <c r="BH95" s="451"/>
      <c r="BI95" s="451" t="s">
        <v>1</v>
      </c>
      <c r="BJ95" s="451"/>
      <c r="BK95" s="451"/>
      <c r="BL95" s="451"/>
      <c r="BM95" s="451"/>
      <c r="BN95" s="451"/>
      <c r="BO95" s="451" t="s">
        <v>1</v>
      </c>
      <c r="BP95" s="451"/>
      <c r="BQ95" s="451"/>
      <c r="BR95" s="451"/>
      <c r="BS95" s="451"/>
      <c r="BT95" s="451"/>
      <c r="BU95" s="451" t="s">
        <v>1</v>
      </c>
      <c r="BV95" s="451"/>
      <c r="BW95" s="451"/>
      <c r="BX95" s="451"/>
      <c r="BY95" s="451"/>
      <c r="BZ95" s="451"/>
      <c r="CA95" s="451" t="s">
        <v>1</v>
      </c>
      <c r="CB95" s="451"/>
      <c r="CC95" s="451"/>
      <c r="CD95" s="451"/>
      <c r="CE95" s="451"/>
      <c r="CF95" s="451"/>
      <c r="CG95" s="451" t="s">
        <v>1</v>
      </c>
      <c r="CH95" s="451"/>
      <c r="CI95" s="451"/>
      <c r="CJ95" s="451"/>
      <c r="CK95" s="451"/>
      <c r="CL95" s="453"/>
      <c r="CM95" s="240"/>
      <c r="CN95" s="241"/>
      <c r="CO95" s="252"/>
      <c r="CP95" s="241"/>
      <c r="CQ95" s="252"/>
      <c r="CR95" s="253"/>
      <c r="CS95" s="488"/>
      <c r="CT95" s="489"/>
      <c r="CU95" s="485" t="s">
        <v>1</v>
      </c>
      <c r="CV95" s="451"/>
      <c r="CW95" s="451"/>
      <c r="CX95" s="451"/>
      <c r="CY95" s="451"/>
      <c r="CZ95" s="451"/>
      <c r="DA95" s="451" t="s">
        <v>1</v>
      </c>
      <c r="DB95" s="451"/>
      <c r="DC95" s="451"/>
      <c r="DD95" s="451"/>
      <c r="DE95" s="451"/>
      <c r="DF95" s="451"/>
      <c r="DG95" s="451" t="s">
        <v>1</v>
      </c>
      <c r="DH95" s="451"/>
      <c r="DI95" s="451"/>
      <c r="DJ95" s="451"/>
      <c r="DK95" s="451"/>
      <c r="DL95" s="451"/>
      <c r="DM95" s="451" t="s">
        <v>1</v>
      </c>
      <c r="DN95" s="451"/>
      <c r="DO95" s="451"/>
      <c r="DP95" s="451"/>
      <c r="DQ95" s="451"/>
      <c r="DR95" s="451"/>
      <c r="DS95" s="451" t="s">
        <v>1</v>
      </c>
      <c r="DT95" s="451"/>
      <c r="DU95" s="451"/>
      <c r="DV95" s="451"/>
      <c r="DW95" s="451"/>
      <c r="DX95" s="451"/>
      <c r="DY95" s="451" t="s">
        <v>1</v>
      </c>
      <c r="DZ95" s="451"/>
      <c r="EA95" s="451"/>
      <c r="EB95" s="451"/>
      <c r="EC95" s="451"/>
      <c r="ED95" s="484"/>
      <c r="EE95" s="240"/>
      <c r="EF95" s="241"/>
      <c r="EG95" s="252"/>
      <c r="EH95" s="241"/>
      <c r="EI95" s="252"/>
      <c r="EJ95" s="253"/>
      <c r="EK95" s="2"/>
      <c r="EL95" s="264"/>
      <c r="EM95" s="265"/>
      <c r="EN95" s="265"/>
      <c r="EO95" s="265"/>
      <c r="EP95" s="262"/>
      <c r="EQ95" s="262"/>
      <c r="ER95" s="262"/>
      <c r="ES95" s="262"/>
      <c r="ET95" s="262"/>
      <c r="EU95" s="262"/>
      <c r="EV95" s="262"/>
      <c r="EW95" s="262"/>
      <c r="EX95" s="262"/>
      <c r="EY95" s="262"/>
      <c r="EZ95" s="262"/>
      <c r="FA95" s="262"/>
      <c r="FB95" s="262"/>
      <c r="FC95" s="343"/>
      <c r="FD95" s="343"/>
      <c r="FE95" s="343"/>
      <c r="FF95" s="343"/>
      <c r="FG95" s="343"/>
      <c r="FH95" s="343"/>
      <c r="FI95" s="343"/>
      <c r="FJ95" s="343"/>
      <c r="FK95" s="343"/>
      <c r="FL95" s="343"/>
      <c r="FM95" s="262"/>
      <c r="FN95" s="262"/>
      <c r="FO95" s="262"/>
      <c r="FP95" s="262"/>
      <c r="FQ95" s="262"/>
      <c r="FR95" s="265"/>
      <c r="FS95" s="265"/>
      <c r="FT95" s="265"/>
      <c r="FU95" s="265"/>
      <c r="FV95" s="262"/>
      <c r="FW95" s="262"/>
      <c r="FX95" s="262"/>
      <c r="FY95" s="262"/>
      <c r="FZ95" s="262"/>
      <c r="GA95" s="262"/>
      <c r="GB95" s="262"/>
      <c r="GC95" s="263"/>
    </row>
    <row r="96" spans="2:185" ht="14.25" customHeight="1">
      <c r="B96" s="592"/>
      <c r="C96" s="592"/>
      <c r="D96" s="265"/>
      <c r="E96" s="265"/>
      <c r="F96" s="265"/>
      <c r="G96" s="265"/>
      <c r="H96" s="262"/>
      <c r="I96" s="262"/>
      <c r="J96" s="262"/>
      <c r="K96" s="262"/>
      <c r="L96" s="262"/>
      <c r="M96" s="452"/>
      <c r="N96" s="551"/>
      <c r="O96" s="485"/>
      <c r="P96" s="451"/>
      <c r="Q96" s="451"/>
      <c r="R96" s="451"/>
      <c r="S96" s="451"/>
      <c r="T96" s="451"/>
      <c r="U96" s="451"/>
      <c r="V96" s="451"/>
      <c r="W96" s="451"/>
      <c r="X96" s="451"/>
      <c r="Y96" s="451"/>
      <c r="Z96" s="451"/>
      <c r="AA96" s="451"/>
      <c r="AB96" s="451"/>
      <c r="AC96" s="451"/>
      <c r="AD96" s="451"/>
      <c r="AE96" s="451"/>
      <c r="AF96" s="451"/>
      <c r="AG96" s="451"/>
      <c r="AH96" s="451"/>
      <c r="AI96" s="451"/>
      <c r="AJ96" s="451"/>
      <c r="AK96" s="451"/>
      <c r="AL96" s="451"/>
      <c r="AM96" s="451"/>
      <c r="AN96" s="451"/>
      <c r="AO96" s="451"/>
      <c r="AP96" s="451"/>
      <c r="AQ96" s="451"/>
      <c r="AR96" s="451"/>
      <c r="AS96" s="451"/>
      <c r="AT96" s="451"/>
      <c r="AU96" s="451"/>
      <c r="AV96" s="451"/>
      <c r="AW96" s="451"/>
      <c r="AX96" s="453"/>
      <c r="AY96" s="458"/>
      <c r="AZ96" s="459"/>
      <c r="BA96" s="459"/>
      <c r="BB96" s="460"/>
      <c r="BC96" s="454"/>
      <c r="BD96" s="451"/>
      <c r="BE96" s="451"/>
      <c r="BF96" s="451"/>
      <c r="BG96" s="451"/>
      <c r="BH96" s="451"/>
      <c r="BI96" s="451"/>
      <c r="BJ96" s="451"/>
      <c r="BK96" s="451"/>
      <c r="BL96" s="451"/>
      <c r="BM96" s="451"/>
      <c r="BN96" s="451"/>
      <c r="BO96" s="451"/>
      <c r="BP96" s="451"/>
      <c r="BQ96" s="451"/>
      <c r="BR96" s="451"/>
      <c r="BS96" s="451"/>
      <c r="BT96" s="451"/>
      <c r="BU96" s="451"/>
      <c r="BV96" s="451"/>
      <c r="BW96" s="451"/>
      <c r="BX96" s="451"/>
      <c r="BY96" s="451"/>
      <c r="BZ96" s="451"/>
      <c r="CA96" s="451"/>
      <c r="CB96" s="451"/>
      <c r="CC96" s="451"/>
      <c r="CD96" s="451"/>
      <c r="CE96" s="451"/>
      <c r="CF96" s="451"/>
      <c r="CG96" s="451"/>
      <c r="CH96" s="451"/>
      <c r="CI96" s="451"/>
      <c r="CJ96" s="451"/>
      <c r="CK96" s="451"/>
      <c r="CL96" s="453"/>
      <c r="CM96" s="240"/>
      <c r="CN96" s="241"/>
      <c r="CO96" s="252"/>
      <c r="CP96" s="241"/>
      <c r="CQ96" s="252"/>
      <c r="CR96" s="253"/>
      <c r="CS96" s="488"/>
      <c r="CT96" s="489"/>
      <c r="CU96" s="485"/>
      <c r="CV96" s="451"/>
      <c r="CW96" s="451"/>
      <c r="CX96" s="451"/>
      <c r="CY96" s="451"/>
      <c r="CZ96" s="451"/>
      <c r="DA96" s="451"/>
      <c r="DB96" s="451"/>
      <c r="DC96" s="451"/>
      <c r="DD96" s="451"/>
      <c r="DE96" s="451"/>
      <c r="DF96" s="451"/>
      <c r="DG96" s="451"/>
      <c r="DH96" s="451"/>
      <c r="DI96" s="451"/>
      <c r="DJ96" s="451"/>
      <c r="DK96" s="451"/>
      <c r="DL96" s="451"/>
      <c r="DM96" s="451"/>
      <c r="DN96" s="451"/>
      <c r="DO96" s="451"/>
      <c r="DP96" s="451"/>
      <c r="DQ96" s="451"/>
      <c r="DR96" s="451"/>
      <c r="DS96" s="451"/>
      <c r="DT96" s="451"/>
      <c r="DU96" s="451"/>
      <c r="DV96" s="451"/>
      <c r="DW96" s="451"/>
      <c r="DX96" s="451"/>
      <c r="DY96" s="451"/>
      <c r="DZ96" s="451"/>
      <c r="EA96" s="451"/>
      <c r="EB96" s="451"/>
      <c r="EC96" s="451"/>
      <c r="ED96" s="484"/>
      <c r="EE96" s="240"/>
      <c r="EF96" s="241"/>
      <c r="EG96" s="252"/>
      <c r="EH96" s="241"/>
      <c r="EI96" s="252"/>
      <c r="EJ96" s="253"/>
      <c r="EK96" s="61"/>
      <c r="EL96" s="264"/>
      <c r="EM96" s="265"/>
      <c r="EN96" s="265"/>
      <c r="EO96" s="265"/>
      <c r="EP96" s="262"/>
      <c r="EQ96" s="262"/>
      <c r="ER96" s="262"/>
      <c r="ES96" s="262"/>
      <c r="ET96" s="262"/>
      <c r="EU96" s="262"/>
      <c r="EV96" s="262"/>
      <c r="EW96" s="262"/>
      <c r="EX96" s="262"/>
      <c r="EY96" s="262"/>
      <c r="EZ96" s="262"/>
      <c r="FA96" s="262"/>
      <c r="FB96" s="262"/>
      <c r="FC96" s="343" t="s">
        <v>66</v>
      </c>
      <c r="FD96" s="343"/>
      <c r="FE96" s="343"/>
      <c r="FF96" s="343"/>
      <c r="FG96" s="343"/>
      <c r="FH96" s="343"/>
      <c r="FI96" s="343"/>
      <c r="FJ96" s="343"/>
      <c r="FK96" s="343"/>
      <c r="FL96" s="343"/>
      <c r="FM96" s="262"/>
      <c r="FN96" s="262"/>
      <c r="FO96" s="262"/>
      <c r="FP96" s="262"/>
      <c r="FQ96" s="262"/>
      <c r="FR96" s="265"/>
      <c r="FS96" s="265"/>
      <c r="FT96" s="265"/>
      <c r="FU96" s="265"/>
      <c r="FV96" s="262"/>
      <c r="FW96" s="262"/>
      <c r="FX96" s="262"/>
      <c r="FY96" s="262"/>
      <c r="FZ96" s="262"/>
      <c r="GA96" s="262"/>
      <c r="GB96" s="262"/>
      <c r="GC96" s="263"/>
    </row>
    <row r="97" spans="2:185" ht="14.25" customHeight="1">
      <c r="B97" s="592"/>
      <c r="C97" s="592"/>
      <c r="D97" s="265"/>
      <c r="E97" s="265"/>
      <c r="F97" s="265"/>
      <c r="G97" s="265"/>
      <c r="H97" s="262"/>
      <c r="I97" s="262"/>
      <c r="J97" s="262"/>
      <c r="K97" s="262"/>
      <c r="L97" s="262"/>
      <c r="M97" s="452"/>
      <c r="N97" s="551"/>
      <c r="O97" s="485"/>
      <c r="P97" s="451"/>
      <c r="Q97" s="451"/>
      <c r="R97" s="451"/>
      <c r="S97" s="451"/>
      <c r="T97" s="451"/>
      <c r="U97" s="451"/>
      <c r="V97" s="451"/>
      <c r="W97" s="451"/>
      <c r="X97" s="451"/>
      <c r="Y97" s="451"/>
      <c r="Z97" s="451"/>
      <c r="AA97" s="451"/>
      <c r="AB97" s="451"/>
      <c r="AC97" s="451"/>
      <c r="AD97" s="451"/>
      <c r="AE97" s="451"/>
      <c r="AF97" s="451"/>
      <c r="AG97" s="451"/>
      <c r="AH97" s="451"/>
      <c r="AI97" s="451"/>
      <c r="AJ97" s="451"/>
      <c r="AK97" s="451"/>
      <c r="AL97" s="451"/>
      <c r="AM97" s="451"/>
      <c r="AN97" s="451"/>
      <c r="AO97" s="451"/>
      <c r="AP97" s="451"/>
      <c r="AQ97" s="451"/>
      <c r="AR97" s="451"/>
      <c r="AS97" s="451"/>
      <c r="AT97" s="451"/>
      <c r="AU97" s="451"/>
      <c r="AV97" s="451"/>
      <c r="AW97" s="451"/>
      <c r="AX97" s="453"/>
      <c r="AY97" s="458"/>
      <c r="AZ97" s="459"/>
      <c r="BA97" s="459"/>
      <c r="BB97" s="460"/>
      <c r="BC97" s="454"/>
      <c r="BD97" s="451"/>
      <c r="BE97" s="451"/>
      <c r="BF97" s="451"/>
      <c r="BG97" s="451"/>
      <c r="BH97" s="451"/>
      <c r="BI97" s="451"/>
      <c r="BJ97" s="451"/>
      <c r="BK97" s="451"/>
      <c r="BL97" s="451"/>
      <c r="BM97" s="451"/>
      <c r="BN97" s="451"/>
      <c r="BO97" s="451"/>
      <c r="BP97" s="451"/>
      <c r="BQ97" s="451"/>
      <c r="BR97" s="451"/>
      <c r="BS97" s="451"/>
      <c r="BT97" s="451"/>
      <c r="BU97" s="451"/>
      <c r="BV97" s="451"/>
      <c r="BW97" s="451"/>
      <c r="BX97" s="451"/>
      <c r="BY97" s="451"/>
      <c r="BZ97" s="451"/>
      <c r="CA97" s="451"/>
      <c r="CB97" s="451"/>
      <c r="CC97" s="451"/>
      <c r="CD97" s="451"/>
      <c r="CE97" s="451"/>
      <c r="CF97" s="451"/>
      <c r="CG97" s="451"/>
      <c r="CH97" s="451"/>
      <c r="CI97" s="451"/>
      <c r="CJ97" s="451"/>
      <c r="CK97" s="451"/>
      <c r="CL97" s="453"/>
      <c r="CM97" s="240"/>
      <c r="CN97" s="241"/>
      <c r="CO97" s="252"/>
      <c r="CP97" s="241"/>
      <c r="CQ97" s="252"/>
      <c r="CR97" s="253"/>
      <c r="CS97" s="488"/>
      <c r="CT97" s="489"/>
      <c r="CU97" s="485"/>
      <c r="CV97" s="451"/>
      <c r="CW97" s="451"/>
      <c r="CX97" s="451"/>
      <c r="CY97" s="451"/>
      <c r="CZ97" s="451"/>
      <c r="DA97" s="451"/>
      <c r="DB97" s="451"/>
      <c r="DC97" s="451"/>
      <c r="DD97" s="451"/>
      <c r="DE97" s="451"/>
      <c r="DF97" s="451"/>
      <c r="DG97" s="451"/>
      <c r="DH97" s="451"/>
      <c r="DI97" s="451"/>
      <c r="DJ97" s="451"/>
      <c r="DK97" s="451"/>
      <c r="DL97" s="451"/>
      <c r="DM97" s="451"/>
      <c r="DN97" s="451"/>
      <c r="DO97" s="451"/>
      <c r="DP97" s="451"/>
      <c r="DQ97" s="451"/>
      <c r="DR97" s="451"/>
      <c r="DS97" s="451"/>
      <c r="DT97" s="451"/>
      <c r="DU97" s="451"/>
      <c r="DV97" s="451"/>
      <c r="DW97" s="451"/>
      <c r="DX97" s="451"/>
      <c r="DY97" s="451"/>
      <c r="DZ97" s="451"/>
      <c r="EA97" s="451"/>
      <c r="EB97" s="451"/>
      <c r="EC97" s="451"/>
      <c r="ED97" s="484"/>
      <c r="EE97" s="240"/>
      <c r="EF97" s="241"/>
      <c r="EG97" s="252"/>
      <c r="EH97" s="241"/>
      <c r="EI97" s="252"/>
      <c r="EJ97" s="253"/>
      <c r="EK97" s="61"/>
      <c r="EL97" s="264"/>
      <c r="EM97" s="265"/>
      <c r="EN97" s="265"/>
      <c r="EO97" s="265"/>
      <c r="EP97" s="262"/>
      <c r="EQ97" s="262"/>
      <c r="ER97" s="262"/>
      <c r="ES97" s="262"/>
      <c r="ET97" s="262"/>
      <c r="EU97" s="262"/>
      <c r="EV97" s="262"/>
      <c r="EW97" s="262"/>
      <c r="EX97" s="262"/>
      <c r="EY97" s="262"/>
      <c r="EZ97" s="262"/>
      <c r="FA97" s="262"/>
      <c r="FB97" s="262"/>
      <c r="FC97" s="343"/>
      <c r="FD97" s="343"/>
      <c r="FE97" s="343"/>
      <c r="FF97" s="343"/>
      <c r="FG97" s="343"/>
      <c r="FH97" s="343"/>
      <c r="FI97" s="343"/>
      <c r="FJ97" s="343"/>
      <c r="FK97" s="343"/>
      <c r="FL97" s="343"/>
      <c r="FM97" s="262"/>
      <c r="FN97" s="262"/>
      <c r="FO97" s="262"/>
      <c r="FP97" s="262"/>
      <c r="FQ97" s="262"/>
      <c r="FR97" s="265"/>
      <c r="FS97" s="265"/>
      <c r="FT97" s="265"/>
      <c r="FU97" s="265"/>
      <c r="FV97" s="262"/>
      <c r="FW97" s="262"/>
      <c r="FX97" s="262"/>
      <c r="FY97" s="262"/>
      <c r="FZ97" s="262"/>
      <c r="GA97" s="262"/>
      <c r="GB97" s="262"/>
      <c r="GC97" s="263"/>
    </row>
    <row r="98" spans="2:189" ht="14.25" customHeight="1">
      <c r="B98" s="592"/>
      <c r="C98" s="592"/>
      <c r="D98" s="265"/>
      <c r="E98" s="265"/>
      <c r="F98" s="265"/>
      <c r="G98" s="265"/>
      <c r="H98" s="262"/>
      <c r="I98" s="262"/>
      <c r="J98" s="262"/>
      <c r="K98" s="262"/>
      <c r="L98" s="262"/>
      <c r="M98" s="452"/>
      <c r="N98" s="551"/>
      <c r="O98" s="485" t="s">
        <v>1</v>
      </c>
      <c r="P98" s="451"/>
      <c r="Q98" s="451"/>
      <c r="R98" s="451"/>
      <c r="S98" s="451"/>
      <c r="T98" s="451"/>
      <c r="U98" s="451" t="s">
        <v>1</v>
      </c>
      <c r="V98" s="451"/>
      <c r="W98" s="451"/>
      <c r="X98" s="451"/>
      <c r="Y98" s="451"/>
      <c r="Z98" s="451"/>
      <c r="AA98" s="451" t="s">
        <v>1</v>
      </c>
      <c r="AB98" s="451"/>
      <c r="AC98" s="451"/>
      <c r="AD98" s="451"/>
      <c r="AE98" s="451"/>
      <c r="AF98" s="451"/>
      <c r="AG98" s="451" t="s">
        <v>1</v>
      </c>
      <c r="AH98" s="451"/>
      <c r="AI98" s="451"/>
      <c r="AJ98" s="451"/>
      <c r="AK98" s="451"/>
      <c r="AL98" s="451"/>
      <c r="AM98" s="451" t="s">
        <v>1</v>
      </c>
      <c r="AN98" s="451"/>
      <c r="AO98" s="451"/>
      <c r="AP98" s="451"/>
      <c r="AQ98" s="451"/>
      <c r="AR98" s="451"/>
      <c r="AS98" s="451" t="s">
        <v>1</v>
      </c>
      <c r="AT98" s="451"/>
      <c r="AU98" s="451"/>
      <c r="AV98" s="451"/>
      <c r="AW98" s="451"/>
      <c r="AX98" s="453"/>
      <c r="AY98" s="458"/>
      <c r="AZ98" s="459"/>
      <c r="BA98" s="459"/>
      <c r="BB98" s="460"/>
      <c r="BC98" s="454" t="s">
        <v>1</v>
      </c>
      <c r="BD98" s="451"/>
      <c r="BE98" s="451"/>
      <c r="BF98" s="451"/>
      <c r="BG98" s="451"/>
      <c r="BH98" s="451"/>
      <c r="BI98" s="451" t="s">
        <v>1</v>
      </c>
      <c r="BJ98" s="451"/>
      <c r="BK98" s="451"/>
      <c r="BL98" s="451"/>
      <c r="BM98" s="451"/>
      <c r="BN98" s="451"/>
      <c r="BO98" s="451" t="s">
        <v>1</v>
      </c>
      <c r="BP98" s="451"/>
      <c r="BQ98" s="451"/>
      <c r="BR98" s="451"/>
      <c r="BS98" s="451"/>
      <c r="BT98" s="451"/>
      <c r="BU98" s="451" t="s">
        <v>1</v>
      </c>
      <c r="BV98" s="451"/>
      <c r="BW98" s="451"/>
      <c r="BX98" s="451"/>
      <c r="BY98" s="451"/>
      <c r="BZ98" s="451"/>
      <c r="CA98" s="451" t="s">
        <v>1</v>
      </c>
      <c r="CB98" s="451"/>
      <c r="CC98" s="451"/>
      <c r="CD98" s="451"/>
      <c r="CE98" s="451"/>
      <c r="CF98" s="451"/>
      <c r="CG98" s="451" t="s">
        <v>1</v>
      </c>
      <c r="CH98" s="451"/>
      <c r="CI98" s="451"/>
      <c r="CJ98" s="451"/>
      <c r="CK98" s="451"/>
      <c r="CL98" s="453"/>
      <c r="CM98" s="240"/>
      <c r="CN98" s="241"/>
      <c r="CO98" s="252"/>
      <c r="CP98" s="241"/>
      <c r="CQ98" s="252"/>
      <c r="CR98" s="253"/>
      <c r="CS98" s="488"/>
      <c r="CT98" s="489"/>
      <c r="CU98" s="485" t="s">
        <v>1</v>
      </c>
      <c r="CV98" s="451"/>
      <c r="CW98" s="451"/>
      <c r="CX98" s="451"/>
      <c r="CY98" s="451"/>
      <c r="CZ98" s="451"/>
      <c r="DA98" s="451" t="s">
        <v>1</v>
      </c>
      <c r="DB98" s="451"/>
      <c r="DC98" s="451"/>
      <c r="DD98" s="451"/>
      <c r="DE98" s="451"/>
      <c r="DF98" s="451"/>
      <c r="DG98" s="451" t="s">
        <v>1</v>
      </c>
      <c r="DH98" s="451"/>
      <c r="DI98" s="451"/>
      <c r="DJ98" s="451"/>
      <c r="DK98" s="451"/>
      <c r="DL98" s="451"/>
      <c r="DM98" s="451" t="s">
        <v>1</v>
      </c>
      <c r="DN98" s="451"/>
      <c r="DO98" s="451"/>
      <c r="DP98" s="451"/>
      <c r="DQ98" s="451"/>
      <c r="DR98" s="451"/>
      <c r="DS98" s="451" t="s">
        <v>1</v>
      </c>
      <c r="DT98" s="451"/>
      <c r="DU98" s="451"/>
      <c r="DV98" s="451"/>
      <c r="DW98" s="451"/>
      <c r="DX98" s="451"/>
      <c r="DY98" s="451" t="s">
        <v>1</v>
      </c>
      <c r="DZ98" s="451"/>
      <c r="EA98" s="451"/>
      <c r="EB98" s="451"/>
      <c r="EC98" s="451"/>
      <c r="ED98" s="484"/>
      <c r="EE98" s="240"/>
      <c r="EF98" s="241"/>
      <c r="EG98" s="252"/>
      <c r="EH98" s="241"/>
      <c r="EI98" s="252"/>
      <c r="EJ98" s="253"/>
      <c r="EK98" s="61"/>
      <c r="EL98" s="264"/>
      <c r="EM98" s="265"/>
      <c r="EN98" s="265"/>
      <c r="EO98" s="265"/>
      <c r="EP98" s="262"/>
      <c r="EQ98" s="262"/>
      <c r="ER98" s="262"/>
      <c r="ES98" s="262"/>
      <c r="ET98" s="262"/>
      <c r="EU98" s="262"/>
      <c r="EV98" s="262"/>
      <c r="EW98" s="262"/>
      <c r="EX98" s="262"/>
      <c r="EY98" s="262"/>
      <c r="EZ98" s="262"/>
      <c r="FA98" s="262"/>
      <c r="FB98" s="262"/>
      <c r="FC98" s="356"/>
      <c r="FD98" s="356"/>
      <c r="FE98" s="356"/>
      <c r="FF98" s="356"/>
      <c r="FG98" s="356"/>
      <c r="FH98" s="356"/>
      <c r="FI98" s="356"/>
      <c r="FJ98" s="356"/>
      <c r="FK98" s="356"/>
      <c r="FL98" s="356"/>
      <c r="FM98" s="262"/>
      <c r="FN98" s="262"/>
      <c r="FO98" s="262"/>
      <c r="FP98" s="262"/>
      <c r="FQ98" s="262"/>
      <c r="FR98" s="265"/>
      <c r="FS98" s="265"/>
      <c r="FT98" s="265"/>
      <c r="FU98" s="265"/>
      <c r="FV98" s="262"/>
      <c r="FW98" s="262"/>
      <c r="FX98" s="262"/>
      <c r="FY98" s="262"/>
      <c r="FZ98" s="262"/>
      <c r="GA98" s="262"/>
      <c r="GB98" s="262"/>
      <c r="GC98" s="263"/>
      <c r="GD98" s="78"/>
      <c r="GE98" s="78"/>
      <c r="GF98" s="78"/>
      <c r="GG98" s="78"/>
    </row>
    <row r="99" spans="2:189" ht="14.25" customHeight="1">
      <c r="B99" s="592"/>
      <c r="C99" s="592"/>
      <c r="D99" s="265"/>
      <c r="E99" s="265"/>
      <c r="F99" s="265"/>
      <c r="G99" s="265"/>
      <c r="H99" s="262"/>
      <c r="I99" s="262"/>
      <c r="J99" s="262"/>
      <c r="K99" s="262"/>
      <c r="L99" s="262"/>
      <c r="M99" s="452"/>
      <c r="N99" s="551"/>
      <c r="O99" s="485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  <c r="AB99" s="451"/>
      <c r="AC99" s="451"/>
      <c r="AD99" s="451"/>
      <c r="AE99" s="451"/>
      <c r="AF99" s="451"/>
      <c r="AG99" s="451"/>
      <c r="AH99" s="451"/>
      <c r="AI99" s="451"/>
      <c r="AJ99" s="451"/>
      <c r="AK99" s="451"/>
      <c r="AL99" s="451"/>
      <c r="AM99" s="451"/>
      <c r="AN99" s="451"/>
      <c r="AO99" s="451"/>
      <c r="AP99" s="451"/>
      <c r="AQ99" s="451"/>
      <c r="AR99" s="451"/>
      <c r="AS99" s="451"/>
      <c r="AT99" s="451"/>
      <c r="AU99" s="451"/>
      <c r="AV99" s="451"/>
      <c r="AW99" s="451"/>
      <c r="AX99" s="453"/>
      <c r="AY99" s="458"/>
      <c r="AZ99" s="459"/>
      <c r="BA99" s="459"/>
      <c r="BB99" s="460"/>
      <c r="BC99" s="454"/>
      <c r="BD99" s="451"/>
      <c r="BE99" s="451"/>
      <c r="BF99" s="451"/>
      <c r="BG99" s="451"/>
      <c r="BH99" s="451"/>
      <c r="BI99" s="451"/>
      <c r="BJ99" s="451"/>
      <c r="BK99" s="451"/>
      <c r="BL99" s="451"/>
      <c r="BM99" s="451"/>
      <c r="BN99" s="451"/>
      <c r="BO99" s="451"/>
      <c r="BP99" s="451"/>
      <c r="BQ99" s="451"/>
      <c r="BR99" s="451"/>
      <c r="BS99" s="451"/>
      <c r="BT99" s="451"/>
      <c r="BU99" s="451"/>
      <c r="BV99" s="451"/>
      <c r="BW99" s="451"/>
      <c r="BX99" s="451"/>
      <c r="BY99" s="451"/>
      <c r="BZ99" s="451"/>
      <c r="CA99" s="451"/>
      <c r="CB99" s="451"/>
      <c r="CC99" s="451"/>
      <c r="CD99" s="451"/>
      <c r="CE99" s="451"/>
      <c r="CF99" s="451"/>
      <c r="CG99" s="451"/>
      <c r="CH99" s="451"/>
      <c r="CI99" s="451"/>
      <c r="CJ99" s="451"/>
      <c r="CK99" s="451"/>
      <c r="CL99" s="453"/>
      <c r="CM99" s="240"/>
      <c r="CN99" s="241"/>
      <c r="CO99" s="252"/>
      <c r="CP99" s="241"/>
      <c r="CQ99" s="252"/>
      <c r="CR99" s="253"/>
      <c r="CS99" s="488"/>
      <c r="CT99" s="489"/>
      <c r="CU99" s="485"/>
      <c r="CV99" s="451"/>
      <c r="CW99" s="451"/>
      <c r="CX99" s="451"/>
      <c r="CY99" s="451"/>
      <c r="CZ99" s="451"/>
      <c r="DA99" s="451"/>
      <c r="DB99" s="451"/>
      <c r="DC99" s="451"/>
      <c r="DD99" s="451"/>
      <c r="DE99" s="451"/>
      <c r="DF99" s="451"/>
      <c r="DG99" s="451"/>
      <c r="DH99" s="451"/>
      <c r="DI99" s="451"/>
      <c r="DJ99" s="451"/>
      <c r="DK99" s="451"/>
      <c r="DL99" s="451"/>
      <c r="DM99" s="451"/>
      <c r="DN99" s="451"/>
      <c r="DO99" s="451"/>
      <c r="DP99" s="451"/>
      <c r="DQ99" s="451"/>
      <c r="DR99" s="451"/>
      <c r="DS99" s="451"/>
      <c r="DT99" s="451"/>
      <c r="DU99" s="451"/>
      <c r="DV99" s="451"/>
      <c r="DW99" s="451"/>
      <c r="DX99" s="451"/>
      <c r="DY99" s="451"/>
      <c r="DZ99" s="451"/>
      <c r="EA99" s="451"/>
      <c r="EB99" s="451"/>
      <c r="EC99" s="451"/>
      <c r="ED99" s="484"/>
      <c r="EE99" s="240"/>
      <c r="EF99" s="241"/>
      <c r="EG99" s="252"/>
      <c r="EH99" s="241"/>
      <c r="EI99" s="252"/>
      <c r="EJ99" s="253"/>
      <c r="EK99" s="61"/>
      <c r="EL99" s="264"/>
      <c r="EM99" s="265"/>
      <c r="EN99" s="265"/>
      <c r="EO99" s="265"/>
      <c r="EP99" s="262"/>
      <c r="EQ99" s="262"/>
      <c r="ER99" s="262"/>
      <c r="ES99" s="262"/>
      <c r="ET99" s="262"/>
      <c r="EU99" s="262"/>
      <c r="EV99" s="262"/>
      <c r="EW99" s="262"/>
      <c r="EX99" s="262"/>
      <c r="EY99" s="262"/>
      <c r="EZ99" s="262"/>
      <c r="FA99" s="262"/>
      <c r="FB99" s="262"/>
      <c r="FC99" s="631" t="s">
        <v>62</v>
      </c>
      <c r="FD99" s="632"/>
      <c r="FE99" s="632"/>
      <c r="FF99" s="632"/>
      <c r="FG99" s="256" t="s">
        <v>63</v>
      </c>
      <c r="FH99" s="256"/>
      <c r="FI99" s="256"/>
      <c r="FJ99" s="256"/>
      <c r="FK99" s="256"/>
      <c r="FL99" s="257"/>
      <c r="FM99" s="780"/>
      <c r="FN99" s="262"/>
      <c r="FO99" s="262"/>
      <c r="FP99" s="262"/>
      <c r="FQ99" s="262"/>
      <c r="FR99" s="265"/>
      <c r="FS99" s="265"/>
      <c r="FT99" s="265"/>
      <c r="FU99" s="265"/>
      <c r="FV99" s="262"/>
      <c r="FW99" s="262"/>
      <c r="FX99" s="262"/>
      <c r="FY99" s="262"/>
      <c r="FZ99" s="262"/>
      <c r="GA99" s="262"/>
      <c r="GB99" s="262"/>
      <c r="GC99" s="263"/>
      <c r="GD99" s="78"/>
      <c r="GE99" s="78"/>
      <c r="GF99" s="78"/>
      <c r="GG99" s="78"/>
    </row>
    <row r="100" spans="2:185" ht="14.25" customHeight="1">
      <c r="B100" s="592"/>
      <c r="C100" s="592"/>
      <c r="D100" s="265"/>
      <c r="E100" s="265"/>
      <c r="F100" s="265"/>
      <c r="G100" s="265"/>
      <c r="H100" s="262"/>
      <c r="I100" s="262"/>
      <c r="J100" s="262"/>
      <c r="K100" s="262"/>
      <c r="L100" s="262"/>
      <c r="M100" s="452"/>
      <c r="N100" s="551"/>
      <c r="O100" s="485"/>
      <c r="P100" s="451"/>
      <c r="Q100" s="451"/>
      <c r="R100" s="451"/>
      <c r="S100" s="451"/>
      <c r="T100" s="451"/>
      <c r="U100" s="451"/>
      <c r="V100" s="451"/>
      <c r="W100" s="451"/>
      <c r="X100" s="451"/>
      <c r="Y100" s="451"/>
      <c r="Z100" s="451"/>
      <c r="AA100" s="451"/>
      <c r="AB100" s="451"/>
      <c r="AC100" s="451"/>
      <c r="AD100" s="451"/>
      <c r="AE100" s="451"/>
      <c r="AF100" s="451"/>
      <c r="AG100" s="451"/>
      <c r="AH100" s="451"/>
      <c r="AI100" s="451"/>
      <c r="AJ100" s="451"/>
      <c r="AK100" s="451"/>
      <c r="AL100" s="451"/>
      <c r="AM100" s="451"/>
      <c r="AN100" s="451"/>
      <c r="AO100" s="451"/>
      <c r="AP100" s="451"/>
      <c r="AQ100" s="451"/>
      <c r="AR100" s="451"/>
      <c r="AS100" s="451"/>
      <c r="AT100" s="451"/>
      <c r="AU100" s="451"/>
      <c r="AV100" s="451"/>
      <c r="AW100" s="451"/>
      <c r="AX100" s="453"/>
      <c r="AY100" s="458"/>
      <c r="AZ100" s="459"/>
      <c r="BA100" s="459"/>
      <c r="BB100" s="460"/>
      <c r="BC100" s="454"/>
      <c r="BD100" s="451"/>
      <c r="BE100" s="451"/>
      <c r="BF100" s="451"/>
      <c r="BG100" s="451"/>
      <c r="BH100" s="451"/>
      <c r="BI100" s="451"/>
      <c r="BJ100" s="451"/>
      <c r="BK100" s="451"/>
      <c r="BL100" s="451"/>
      <c r="BM100" s="451"/>
      <c r="BN100" s="451"/>
      <c r="BO100" s="451"/>
      <c r="BP100" s="451"/>
      <c r="BQ100" s="451"/>
      <c r="BR100" s="451"/>
      <c r="BS100" s="451"/>
      <c r="BT100" s="451"/>
      <c r="BU100" s="451"/>
      <c r="BV100" s="451"/>
      <c r="BW100" s="451"/>
      <c r="BX100" s="451"/>
      <c r="BY100" s="451"/>
      <c r="BZ100" s="451"/>
      <c r="CA100" s="451"/>
      <c r="CB100" s="451"/>
      <c r="CC100" s="451"/>
      <c r="CD100" s="451"/>
      <c r="CE100" s="451"/>
      <c r="CF100" s="451"/>
      <c r="CG100" s="451"/>
      <c r="CH100" s="451"/>
      <c r="CI100" s="451"/>
      <c r="CJ100" s="451"/>
      <c r="CK100" s="451"/>
      <c r="CL100" s="453"/>
      <c r="CM100" s="240"/>
      <c r="CN100" s="241"/>
      <c r="CO100" s="252"/>
      <c r="CP100" s="241"/>
      <c r="CQ100" s="252"/>
      <c r="CR100" s="253"/>
      <c r="CS100" s="488"/>
      <c r="CT100" s="489"/>
      <c r="CU100" s="485"/>
      <c r="CV100" s="451"/>
      <c r="CW100" s="451"/>
      <c r="CX100" s="451"/>
      <c r="CY100" s="451"/>
      <c r="CZ100" s="451"/>
      <c r="DA100" s="451"/>
      <c r="DB100" s="451"/>
      <c r="DC100" s="451"/>
      <c r="DD100" s="451"/>
      <c r="DE100" s="451"/>
      <c r="DF100" s="451"/>
      <c r="DG100" s="451"/>
      <c r="DH100" s="451"/>
      <c r="DI100" s="451"/>
      <c r="DJ100" s="451"/>
      <c r="DK100" s="451"/>
      <c r="DL100" s="451"/>
      <c r="DM100" s="451"/>
      <c r="DN100" s="451"/>
      <c r="DO100" s="451"/>
      <c r="DP100" s="451"/>
      <c r="DQ100" s="451"/>
      <c r="DR100" s="451"/>
      <c r="DS100" s="451"/>
      <c r="DT100" s="451"/>
      <c r="DU100" s="451"/>
      <c r="DV100" s="451"/>
      <c r="DW100" s="451"/>
      <c r="DX100" s="451"/>
      <c r="DY100" s="451"/>
      <c r="DZ100" s="451"/>
      <c r="EA100" s="451"/>
      <c r="EB100" s="451"/>
      <c r="EC100" s="451"/>
      <c r="ED100" s="484"/>
      <c r="EE100" s="240"/>
      <c r="EF100" s="241"/>
      <c r="EG100" s="252"/>
      <c r="EH100" s="241"/>
      <c r="EI100" s="252"/>
      <c r="EJ100" s="253"/>
      <c r="EK100" s="61"/>
      <c r="EL100" s="264"/>
      <c r="EM100" s="265"/>
      <c r="EN100" s="265"/>
      <c r="EO100" s="265"/>
      <c r="EP100" s="262"/>
      <c r="EQ100" s="262"/>
      <c r="ER100" s="262"/>
      <c r="ES100" s="262"/>
      <c r="ET100" s="262"/>
      <c r="EU100" s="262"/>
      <c r="EV100" s="262"/>
      <c r="EW100" s="262"/>
      <c r="EX100" s="262"/>
      <c r="EY100" s="262"/>
      <c r="EZ100" s="262"/>
      <c r="FA100" s="262"/>
      <c r="FB100" s="262"/>
      <c r="FC100" s="633"/>
      <c r="FD100" s="634"/>
      <c r="FE100" s="634"/>
      <c r="FF100" s="634"/>
      <c r="FG100" s="258"/>
      <c r="FH100" s="258"/>
      <c r="FI100" s="258"/>
      <c r="FJ100" s="258"/>
      <c r="FK100" s="258"/>
      <c r="FL100" s="259"/>
      <c r="FM100" s="780"/>
      <c r="FN100" s="262"/>
      <c r="FO100" s="262"/>
      <c r="FP100" s="262"/>
      <c r="FQ100" s="262"/>
      <c r="FR100" s="265"/>
      <c r="FS100" s="265"/>
      <c r="FT100" s="265"/>
      <c r="FU100" s="265"/>
      <c r="FV100" s="262"/>
      <c r="FW100" s="262"/>
      <c r="FX100" s="262"/>
      <c r="FY100" s="262"/>
      <c r="FZ100" s="262"/>
      <c r="GA100" s="262"/>
      <c r="GB100" s="262"/>
      <c r="GC100" s="263"/>
    </row>
    <row r="101" spans="2:190" ht="14.25" customHeight="1">
      <c r="B101" s="441" t="s">
        <v>106</v>
      </c>
      <c r="C101" s="442"/>
      <c r="D101" s="442"/>
      <c r="E101" s="442"/>
      <c r="F101" s="442"/>
      <c r="G101" s="443"/>
      <c r="H101" s="262" t="s">
        <v>23</v>
      </c>
      <c r="I101" s="262"/>
      <c r="J101" s="262"/>
      <c r="K101" s="262" t="s">
        <v>29</v>
      </c>
      <c r="L101" s="262"/>
      <c r="M101" s="452"/>
      <c r="N101" s="551"/>
      <c r="O101" s="465">
        <v>1</v>
      </c>
      <c r="P101" s="272"/>
      <c r="Q101" s="272"/>
      <c r="R101" s="272">
        <v>4</v>
      </c>
      <c r="S101" s="272"/>
      <c r="T101" s="272"/>
      <c r="U101" s="272">
        <v>1</v>
      </c>
      <c r="V101" s="272"/>
      <c r="W101" s="272"/>
      <c r="X101" s="272">
        <v>4</v>
      </c>
      <c r="Y101" s="272"/>
      <c r="Z101" s="272"/>
      <c r="AA101" s="272">
        <v>1</v>
      </c>
      <c r="AB101" s="272"/>
      <c r="AC101" s="272"/>
      <c r="AD101" s="272">
        <v>4</v>
      </c>
      <c r="AE101" s="272"/>
      <c r="AF101" s="272"/>
      <c r="AG101" s="272">
        <v>1</v>
      </c>
      <c r="AH101" s="272"/>
      <c r="AI101" s="272"/>
      <c r="AJ101" s="272">
        <v>4</v>
      </c>
      <c r="AK101" s="272"/>
      <c r="AL101" s="272"/>
      <c r="AM101" s="272">
        <v>1</v>
      </c>
      <c r="AN101" s="272"/>
      <c r="AO101" s="272"/>
      <c r="AP101" s="272">
        <v>4</v>
      </c>
      <c r="AQ101" s="272"/>
      <c r="AR101" s="272"/>
      <c r="AS101" s="272">
        <v>1</v>
      </c>
      <c r="AT101" s="272"/>
      <c r="AU101" s="272"/>
      <c r="AV101" s="272">
        <v>4</v>
      </c>
      <c r="AW101" s="272"/>
      <c r="AX101" s="467"/>
      <c r="AY101" s="461"/>
      <c r="AZ101" s="462"/>
      <c r="BA101" s="462"/>
      <c r="BB101" s="463"/>
      <c r="BC101" s="478">
        <v>1</v>
      </c>
      <c r="BD101" s="272"/>
      <c r="BE101" s="272"/>
      <c r="BF101" s="272">
        <v>4</v>
      </c>
      <c r="BG101" s="272"/>
      <c r="BH101" s="272"/>
      <c r="BI101" s="272">
        <v>1</v>
      </c>
      <c r="BJ101" s="272"/>
      <c r="BK101" s="272"/>
      <c r="BL101" s="272">
        <v>4</v>
      </c>
      <c r="BM101" s="272"/>
      <c r="BN101" s="272"/>
      <c r="BO101" s="272">
        <v>1</v>
      </c>
      <c r="BP101" s="272"/>
      <c r="BQ101" s="272"/>
      <c r="BR101" s="272">
        <v>4</v>
      </c>
      <c r="BS101" s="272"/>
      <c r="BT101" s="272"/>
      <c r="BU101" s="272">
        <v>1</v>
      </c>
      <c r="BV101" s="272"/>
      <c r="BW101" s="272"/>
      <c r="BX101" s="272">
        <v>4</v>
      </c>
      <c r="BY101" s="272"/>
      <c r="BZ101" s="272"/>
      <c r="CA101" s="272">
        <v>1</v>
      </c>
      <c r="CB101" s="272"/>
      <c r="CC101" s="272"/>
      <c r="CD101" s="272">
        <v>4</v>
      </c>
      <c r="CE101" s="272"/>
      <c r="CF101" s="272"/>
      <c r="CG101" s="272">
        <v>1</v>
      </c>
      <c r="CH101" s="272"/>
      <c r="CI101" s="272"/>
      <c r="CJ101" s="272">
        <v>4</v>
      </c>
      <c r="CK101" s="272"/>
      <c r="CL101" s="467"/>
      <c r="CM101" s="240"/>
      <c r="CN101" s="241"/>
      <c r="CO101" s="252"/>
      <c r="CP101" s="241"/>
      <c r="CQ101" s="252"/>
      <c r="CR101" s="253"/>
      <c r="CS101" s="488"/>
      <c r="CT101" s="489"/>
      <c r="CU101" s="465">
        <v>1</v>
      </c>
      <c r="CV101" s="272"/>
      <c r="CW101" s="272"/>
      <c r="CX101" s="272">
        <v>4</v>
      </c>
      <c r="CY101" s="272"/>
      <c r="CZ101" s="272"/>
      <c r="DA101" s="272">
        <v>1</v>
      </c>
      <c r="DB101" s="272"/>
      <c r="DC101" s="272"/>
      <c r="DD101" s="272">
        <v>4</v>
      </c>
      <c r="DE101" s="272"/>
      <c r="DF101" s="272"/>
      <c r="DG101" s="272">
        <v>1</v>
      </c>
      <c r="DH101" s="272"/>
      <c r="DI101" s="272"/>
      <c r="DJ101" s="272">
        <v>4</v>
      </c>
      <c r="DK101" s="272"/>
      <c r="DL101" s="272"/>
      <c r="DM101" s="272">
        <v>1</v>
      </c>
      <c r="DN101" s="272"/>
      <c r="DO101" s="272"/>
      <c r="DP101" s="272">
        <v>4</v>
      </c>
      <c r="DQ101" s="272"/>
      <c r="DR101" s="272"/>
      <c r="DS101" s="272">
        <v>1</v>
      </c>
      <c r="DT101" s="272"/>
      <c r="DU101" s="272"/>
      <c r="DV101" s="272">
        <v>4</v>
      </c>
      <c r="DW101" s="272"/>
      <c r="DX101" s="272"/>
      <c r="DY101" s="272">
        <v>1</v>
      </c>
      <c r="DZ101" s="272"/>
      <c r="EA101" s="272"/>
      <c r="EB101" s="272">
        <v>4</v>
      </c>
      <c r="EC101" s="272"/>
      <c r="ED101" s="272"/>
      <c r="EE101" s="240"/>
      <c r="EF101" s="241"/>
      <c r="EG101" s="252"/>
      <c r="EH101" s="241"/>
      <c r="EI101" s="252"/>
      <c r="EJ101" s="253"/>
      <c r="EK101" s="61"/>
      <c r="EL101" s="264"/>
      <c r="EM101" s="265"/>
      <c r="EN101" s="265"/>
      <c r="EO101" s="265"/>
      <c r="EP101" s="262"/>
      <c r="EQ101" s="262"/>
      <c r="ER101" s="262"/>
      <c r="ES101" s="262"/>
      <c r="ET101" s="262"/>
      <c r="EU101" s="262"/>
      <c r="EV101" s="262"/>
      <c r="EW101" s="262"/>
      <c r="EX101" s="262"/>
      <c r="EY101" s="262"/>
      <c r="EZ101" s="262"/>
      <c r="FA101" s="262"/>
      <c r="FB101" s="262"/>
      <c r="FC101" s="635"/>
      <c r="FD101" s="636"/>
      <c r="FE101" s="636"/>
      <c r="FF101" s="636"/>
      <c r="FG101" s="260"/>
      <c r="FH101" s="260"/>
      <c r="FI101" s="260"/>
      <c r="FJ101" s="260"/>
      <c r="FK101" s="260"/>
      <c r="FL101" s="261"/>
      <c r="FM101" s="780"/>
      <c r="FN101" s="262"/>
      <c r="FO101" s="262"/>
      <c r="FP101" s="262"/>
      <c r="FQ101" s="262"/>
      <c r="FR101" s="265"/>
      <c r="FS101" s="265"/>
      <c r="FT101" s="265"/>
      <c r="FU101" s="265"/>
      <c r="FV101" s="262"/>
      <c r="FW101" s="262"/>
      <c r="FX101" s="262"/>
      <c r="FY101" s="262"/>
      <c r="FZ101" s="262"/>
      <c r="GA101" s="262"/>
      <c r="GB101" s="262"/>
      <c r="GC101" s="263"/>
      <c r="GD101" s="70"/>
      <c r="GE101" s="70"/>
      <c r="GF101" s="70"/>
      <c r="GG101" s="70"/>
      <c r="GH101" s="70"/>
    </row>
    <row r="102" spans="2:190" ht="14.25" customHeight="1">
      <c r="B102" s="444"/>
      <c r="C102" s="445"/>
      <c r="D102" s="445"/>
      <c r="E102" s="445"/>
      <c r="F102" s="445"/>
      <c r="G102" s="446"/>
      <c r="H102" s="262"/>
      <c r="I102" s="262"/>
      <c r="J102" s="262"/>
      <c r="K102" s="262"/>
      <c r="L102" s="262"/>
      <c r="M102" s="452"/>
      <c r="N102" s="551"/>
      <c r="O102" s="465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/>
      <c r="AT102" s="272"/>
      <c r="AU102" s="272"/>
      <c r="AV102" s="272"/>
      <c r="AW102" s="272"/>
      <c r="AX102" s="467"/>
      <c r="AY102" s="504" t="s">
        <v>0</v>
      </c>
      <c r="AZ102" s="505"/>
      <c r="BA102" s="505"/>
      <c r="BB102" s="506"/>
      <c r="BC102" s="478"/>
      <c r="BD102" s="272"/>
      <c r="BE102" s="272"/>
      <c r="BF102" s="272"/>
      <c r="BG102" s="272"/>
      <c r="BH102" s="272"/>
      <c r="BI102" s="272"/>
      <c r="BJ102" s="272"/>
      <c r="BK102" s="272"/>
      <c r="BL102" s="272"/>
      <c r="BM102" s="272"/>
      <c r="BN102" s="272"/>
      <c r="BO102" s="272"/>
      <c r="BP102" s="272"/>
      <c r="BQ102" s="272"/>
      <c r="BR102" s="272"/>
      <c r="BS102" s="272"/>
      <c r="BT102" s="272"/>
      <c r="BU102" s="272"/>
      <c r="BV102" s="272"/>
      <c r="BW102" s="272"/>
      <c r="BX102" s="272"/>
      <c r="BY102" s="272"/>
      <c r="BZ102" s="272"/>
      <c r="CA102" s="272"/>
      <c r="CB102" s="272"/>
      <c r="CC102" s="272"/>
      <c r="CD102" s="272"/>
      <c r="CE102" s="272"/>
      <c r="CF102" s="272"/>
      <c r="CG102" s="272"/>
      <c r="CH102" s="272"/>
      <c r="CI102" s="272"/>
      <c r="CJ102" s="272"/>
      <c r="CK102" s="272"/>
      <c r="CL102" s="467"/>
      <c r="CM102" s="240"/>
      <c r="CN102" s="241"/>
      <c r="CO102" s="252"/>
      <c r="CP102" s="241"/>
      <c r="CQ102" s="252"/>
      <c r="CR102" s="253"/>
      <c r="CS102" s="488"/>
      <c r="CT102" s="489"/>
      <c r="CU102" s="465"/>
      <c r="CV102" s="272"/>
      <c r="CW102" s="272"/>
      <c r="CX102" s="272"/>
      <c r="CY102" s="272"/>
      <c r="CZ102" s="272"/>
      <c r="DA102" s="272"/>
      <c r="DB102" s="272"/>
      <c r="DC102" s="272"/>
      <c r="DD102" s="272"/>
      <c r="DE102" s="272"/>
      <c r="DF102" s="272"/>
      <c r="DG102" s="272"/>
      <c r="DH102" s="272"/>
      <c r="DI102" s="272"/>
      <c r="DJ102" s="272"/>
      <c r="DK102" s="272"/>
      <c r="DL102" s="272"/>
      <c r="DM102" s="272"/>
      <c r="DN102" s="272"/>
      <c r="DO102" s="272"/>
      <c r="DP102" s="272"/>
      <c r="DQ102" s="272"/>
      <c r="DR102" s="272"/>
      <c r="DS102" s="272"/>
      <c r="DT102" s="272"/>
      <c r="DU102" s="272"/>
      <c r="DV102" s="272"/>
      <c r="DW102" s="272"/>
      <c r="DX102" s="272"/>
      <c r="DY102" s="272"/>
      <c r="DZ102" s="272"/>
      <c r="EA102" s="272"/>
      <c r="EB102" s="272"/>
      <c r="EC102" s="272"/>
      <c r="ED102" s="272"/>
      <c r="EE102" s="240"/>
      <c r="EF102" s="241"/>
      <c r="EG102" s="252"/>
      <c r="EH102" s="241"/>
      <c r="EI102" s="252"/>
      <c r="EJ102" s="253"/>
      <c r="EK102" s="61"/>
      <c r="EL102" s="599" t="s">
        <v>141</v>
      </c>
      <c r="EM102" s="600"/>
      <c r="EN102" s="600"/>
      <c r="EO102" s="600"/>
      <c r="EP102" s="600"/>
      <c r="EQ102" s="600"/>
      <c r="ER102" s="600"/>
      <c r="ES102" s="600"/>
      <c r="ET102" s="600"/>
      <c r="EU102" s="600"/>
      <c r="EV102" s="600"/>
      <c r="EW102" s="600"/>
      <c r="EX102" s="600"/>
      <c r="EY102" s="600"/>
      <c r="EZ102" s="601"/>
      <c r="FA102" s="612" t="s">
        <v>142</v>
      </c>
      <c r="FB102" s="613"/>
      <c r="FC102" s="614"/>
      <c r="FD102" s="614"/>
      <c r="FE102" s="614"/>
      <c r="FF102" s="614"/>
      <c r="FG102" s="614"/>
      <c r="FH102" s="614"/>
      <c r="FI102" s="614"/>
      <c r="FJ102" s="614"/>
      <c r="FK102" s="614"/>
      <c r="FL102" s="614"/>
      <c r="FM102" s="613"/>
      <c r="FN102" s="615"/>
      <c r="FO102" s="612" t="s">
        <v>143</v>
      </c>
      <c r="FP102" s="613"/>
      <c r="FQ102" s="613"/>
      <c r="FR102" s="613"/>
      <c r="FS102" s="613"/>
      <c r="FT102" s="613"/>
      <c r="FU102" s="613"/>
      <c r="FV102" s="613"/>
      <c r="FW102" s="613"/>
      <c r="FX102" s="613"/>
      <c r="FY102" s="613"/>
      <c r="FZ102" s="613"/>
      <c r="GA102" s="613"/>
      <c r="GB102" s="613"/>
      <c r="GC102" s="624"/>
      <c r="GD102" s="70"/>
      <c r="GE102" s="70"/>
      <c r="GF102" s="70"/>
      <c r="GG102" s="70"/>
      <c r="GH102" s="70"/>
    </row>
    <row r="103" spans="2:190" ht="14.25" customHeight="1">
      <c r="B103" s="444"/>
      <c r="C103" s="445"/>
      <c r="D103" s="445"/>
      <c r="E103" s="445"/>
      <c r="F103" s="445"/>
      <c r="G103" s="446"/>
      <c r="H103" s="262"/>
      <c r="I103" s="262"/>
      <c r="J103" s="262"/>
      <c r="K103" s="262"/>
      <c r="L103" s="262"/>
      <c r="M103" s="452"/>
      <c r="N103" s="551"/>
      <c r="O103" s="465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467"/>
      <c r="AY103" s="507"/>
      <c r="AZ103" s="508"/>
      <c r="BA103" s="508"/>
      <c r="BB103" s="509"/>
      <c r="BC103" s="478"/>
      <c r="BD103" s="272"/>
      <c r="BE103" s="272"/>
      <c r="BF103" s="272"/>
      <c r="BG103" s="272"/>
      <c r="BH103" s="272"/>
      <c r="BI103" s="272"/>
      <c r="BJ103" s="272"/>
      <c r="BK103" s="272"/>
      <c r="BL103" s="272"/>
      <c r="BM103" s="272"/>
      <c r="BN103" s="272"/>
      <c r="BO103" s="272"/>
      <c r="BP103" s="272"/>
      <c r="BQ103" s="272"/>
      <c r="BR103" s="272"/>
      <c r="BS103" s="272"/>
      <c r="BT103" s="272"/>
      <c r="BU103" s="272"/>
      <c r="BV103" s="272"/>
      <c r="BW103" s="272"/>
      <c r="BX103" s="272"/>
      <c r="BY103" s="272"/>
      <c r="BZ103" s="272"/>
      <c r="CA103" s="272"/>
      <c r="CB103" s="272"/>
      <c r="CC103" s="272"/>
      <c r="CD103" s="272"/>
      <c r="CE103" s="272"/>
      <c r="CF103" s="272"/>
      <c r="CG103" s="272"/>
      <c r="CH103" s="272"/>
      <c r="CI103" s="272"/>
      <c r="CJ103" s="272"/>
      <c r="CK103" s="272"/>
      <c r="CL103" s="467"/>
      <c r="CM103" s="242"/>
      <c r="CN103" s="243"/>
      <c r="CO103" s="254"/>
      <c r="CP103" s="243"/>
      <c r="CQ103" s="254"/>
      <c r="CR103" s="255"/>
      <c r="CS103" s="488"/>
      <c r="CT103" s="489"/>
      <c r="CU103" s="465"/>
      <c r="CV103" s="272"/>
      <c r="CW103" s="272"/>
      <c r="CX103" s="272"/>
      <c r="CY103" s="272"/>
      <c r="CZ103" s="272"/>
      <c r="DA103" s="272"/>
      <c r="DB103" s="272"/>
      <c r="DC103" s="272"/>
      <c r="DD103" s="272"/>
      <c r="DE103" s="272"/>
      <c r="DF103" s="272"/>
      <c r="DG103" s="272"/>
      <c r="DH103" s="272"/>
      <c r="DI103" s="272"/>
      <c r="DJ103" s="272"/>
      <c r="DK103" s="272"/>
      <c r="DL103" s="272"/>
      <c r="DM103" s="272"/>
      <c r="DN103" s="272"/>
      <c r="DO103" s="272"/>
      <c r="DP103" s="272"/>
      <c r="DQ103" s="272"/>
      <c r="DR103" s="272"/>
      <c r="DS103" s="272"/>
      <c r="DT103" s="272"/>
      <c r="DU103" s="272"/>
      <c r="DV103" s="272"/>
      <c r="DW103" s="272"/>
      <c r="DX103" s="272"/>
      <c r="DY103" s="272"/>
      <c r="DZ103" s="272"/>
      <c r="EA103" s="272"/>
      <c r="EB103" s="272"/>
      <c r="EC103" s="272"/>
      <c r="ED103" s="272"/>
      <c r="EE103" s="242"/>
      <c r="EF103" s="243"/>
      <c r="EG103" s="254"/>
      <c r="EH103" s="243"/>
      <c r="EI103" s="254"/>
      <c r="EJ103" s="255"/>
      <c r="EK103" s="61"/>
      <c r="EL103" s="602"/>
      <c r="EM103" s="603"/>
      <c r="EN103" s="603"/>
      <c r="EO103" s="603"/>
      <c r="EP103" s="603"/>
      <c r="EQ103" s="603"/>
      <c r="ER103" s="603"/>
      <c r="ES103" s="603"/>
      <c r="ET103" s="603"/>
      <c r="EU103" s="603"/>
      <c r="EV103" s="603"/>
      <c r="EW103" s="603"/>
      <c r="EX103" s="603"/>
      <c r="EY103" s="603"/>
      <c r="EZ103" s="604"/>
      <c r="FA103" s="616"/>
      <c r="FB103" s="614"/>
      <c r="FC103" s="614"/>
      <c r="FD103" s="614"/>
      <c r="FE103" s="614"/>
      <c r="FF103" s="614"/>
      <c r="FG103" s="614"/>
      <c r="FH103" s="614"/>
      <c r="FI103" s="614"/>
      <c r="FJ103" s="614"/>
      <c r="FK103" s="614"/>
      <c r="FL103" s="614"/>
      <c r="FM103" s="614"/>
      <c r="FN103" s="617"/>
      <c r="FO103" s="616"/>
      <c r="FP103" s="614"/>
      <c r="FQ103" s="614"/>
      <c r="FR103" s="614"/>
      <c r="FS103" s="614"/>
      <c r="FT103" s="614"/>
      <c r="FU103" s="614"/>
      <c r="FV103" s="614"/>
      <c r="FW103" s="614"/>
      <c r="FX103" s="614"/>
      <c r="FY103" s="614"/>
      <c r="FZ103" s="614"/>
      <c r="GA103" s="614"/>
      <c r="GB103" s="614"/>
      <c r="GC103" s="625"/>
      <c r="GD103" s="71"/>
      <c r="GE103" s="71"/>
      <c r="GF103" s="71"/>
      <c r="GG103" s="71"/>
      <c r="GH103" s="71"/>
    </row>
    <row r="104" spans="2:190" ht="14.25" customHeight="1">
      <c r="B104" s="444"/>
      <c r="C104" s="445"/>
      <c r="D104" s="445"/>
      <c r="E104" s="445"/>
      <c r="F104" s="445"/>
      <c r="G104" s="446"/>
      <c r="H104" s="262" t="s">
        <v>25</v>
      </c>
      <c r="I104" s="262"/>
      <c r="J104" s="262"/>
      <c r="K104" s="262" t="s">
        <v>24</v>
      </c>
      <c r="L104" s="262"/>
      <c r="M104" s="452"/>
      <c r="N104" s="551"/>
      <c r="O104" s="465">
        <v>2</v>
      </c>
      <c r="P104" s="272"/>
      <c r="Q104" s="272"/>
      <c r="R104" s="272">
        <v>5</v>
      </c>
      <c r="S104" s="272"/>
      <c r="T104" s="272"/>
      <c r="U104" s="272">
        <v>2</v>
      </c>
      <c r="V104" s="272"/>
      <c r="W104" s="272"/>
      <c r="X104" s="272">
        <v>5</v>
      </c>
      <c r="Y104" s="272"/>
      <c r="Z104" s="272"/>
      <c r="AA104" s="272">
        <v>2</v>
      </c>
      <c r="AB104" s="272"/>
      <c r="AC104" s="272"/>
      <c r="AD104" s="272">
        <v>5</v>
      </c>
      <c r="AE104" s="272"/>
      <c r="AF104" s="272"/>
      <c r="AG104" s="272">
        <v>2</v>
      </c>
      <c r="AH104" s="272"/>
      <c r="AI104" s="272"/>
      <c r="AJ104" s="272">
        <v>5</v>
      </c>
      <c r="AK104" s="272"/>
      <c r="AL104" s="272"/>
      <c r="AM104" s="272">
        <v>2</v>
      </c>
      <c r="AN104" s="272"/>
      <c r="AO104" s="272"/>
      <c r="AP104" s="272">
        <v>5</v>
      </c>
      <c r="AQ104" s="272"/>
      <c r="AR104" s="272"/>
      <c r="AS104" s="272">
        <v>2</v>
      </c>
      <c r="AT104" s="272"/>
      <c r="AU104" s="272"/>
      <c r="AV104" s="272">
        <v>5</v>
      </c>
      <c r="AW104" s="272"/>
      <c r="AX104" s="467"/>
      <c r="AY104" s="469" t="s">
        <v>1</v>
      </c>
      <c r="AZ104" s="470"/>
      <c r="BA104" s="470"/>
      <c r="BB104" s="471"/>
      <c r="BC104" s="478">
        <v>2</v>
      </c>
      <c r="BD104" s="272"/>
      <c r="BE104" s="272"/>
      <c r="BF104" s="272">
        <v>5</v>
      </c>
      <c r="BG104" s="272"/>
      <c r="BH104" s="272"/>
      <c r="BI104" s="272">
        <v>2</v>
      </c>
      <c r="BJ104" s="272"/>
      <c r="BK104" s="272"/>
      <c r="BL104" s="272">
        <v>5</v>
      </c>
      <c r="BM104" s="272"/>
      <c r="BN104" s="272"/>
      <c r="BO104" s="272">
        <v>2</v>
      </c>
      <c r="BP104" s="272"/>
      <c r="BQ104" s="272"/>
      <c r="BR104" s="272">
        <v>5</v>
      </c>
      <c r="BS104" s="272"/>
      <c r="BT104" s="272"/>
      <c r="BU104" s="272">
        <v>2</v>
      </c>
      <c r="BV104" s="272"/>
      <c r="BW104" s="272"/>
      <c r="BX104" s="272">
        <v>5</v>
      </c>
      <c r="BY104" s="272"/>
      <c r="BZ104" s="272"/>
      <c r="CA104" s="272">
        <v>2</v>
      </c>
      <c r="CB104" s="272"/>
      <c r="CC104" s="272"/>
      <c r="CD104" s="272">
        <v>5</v>
      </c>
      <c r="CE104" s="272"/>
      <c r="CF104" s="272"/>
      <c r="CG104" s="272">
        <v>2</v>
      </c>
      <c r="CH104" s="272"/>
      <c r="CI104" s="272"/>
      <c r="CJ104" s="272">
        <v>5</v>
      </c>
      <c r="CK104" s="272"/>
      <c r="CL104" s="467"/>
      <c r="CM104" s="266" t="s">
        <v>0</v>
      </c>
      <c r="CN104" s="267"/>
      <c r="CO104" s="267"/>
      <c r="CP104" s="267"/>
      <c r="CQ104" s="267"/>
      <c r="CR104" s="268"/>
      <c r="CS104" s="488"/>
      <c r="CT104" s="489"/>
      <c r="CU104" s="465">
        <v>2</v>
      </c>
      <c r="CV104" s="272"/>
      <c r="CW104" s="272"/>
      <c r="CX104" s="272">
        <v>5</v>
      </c>
      <c r="CY104" s="272"/>
      <c r="CZ104" s="272"/>
      <c r="DA104" s="272">
        <v>2</v>
      </c>
      <c r="DB104" s="272"/>
      <c r="DC104" s="272"/>
      <c r="DD104" s="272">
        <v>5</v>
      </c>
      <c r="DE104" s="272"/>
      <c r="DF104" s="272"/>
      <c r="DG104" s="272">
        <v>2</v>
      </c>
      <c r="DH104" s="272"/>
      <c r="DI104" s="272"/>
      <c r="DJ104" s="272">
        <v>5</v>
      </c>
      <c r="DK104" s="272"/>
      <c r="DL104" s="272"/>
      <c r="DM104" s="272">
        <v>2</v>
      </c>
      <c r="DN104" s="272"/>
      <c r="DO104" s="272"/>
      <c r="DP104" s="272">
        <v>5</v>
      </c>
      <c r="DQ104" s="272"/>
      <c r="DR104" s="272"/>
      <c r="DS104" s="272">
        <v>2</v>
      </c>
      <c r="DT104" s="272"/>
      <c r="DU104" s="272"/>
      <c r="DV104" s="272">
        <v>5</v>
      </c>
      <c r="DW104" s="272"/>
      <c r="DX104" s="272"/>
      <c r="DY104" s="272">
        <v>2</v>
      </c>
      <c r="DZ104" s="272"/>
      <c r="EA104" s="272"/>
      <c r="EB104" s="272">
        <v>5</v>
      </c>
      <c r="EC104" s="272"/>
      <c r="ED104" s="272"/>
      <c r="EE104" s="266" t="s">
        <v>0</v>
      </c>
      <c r="EF104" s="267"/>
      <c r="EG104" s="267"/>
      <c r="EH104" s="267"/>
      <c r="EI104" s="267"/>
      <c r="EJ104" s="268"/>
      <c r="EK104" s="61"/>
      <c r="EL104" s="605" t="s">
        <v>138</v>
      </c>
      <c r="EM104" s="606"/>
      <c r="EN104" s="606"/>
      <c r="EO104" s="606"/>
      <c r="EP104" s="606"/>
      <c r="EQ104" s="606"/>
      <c r="ER104" s="606"/>
      <c r="ES104" s="606"/>
      <c r="ET104" s="606"/>
      <c r="EU104" s="606"/>
      <c r="EV104" s="606"/>
      <c r="EW104" s="606"/>
      <c r="EX104" s="606"/>
      <c r="EY104" s="606"/>
      <c r="EZ104" s="607"/>
      <c r="FA104" s="618" t="s">
        <v>139</v>
      </c>
      <c r="FB104" s="619"/>
      <c r="FC104" s="619"/>
      <c r="FD104" s="619"/>
      <c r="FE104" s="619"/>
      <c r="FF104" s="619"/>
      <c r="FG104" s="619"/>
      <c r="FH104" s="619"/>
      <c r="FI104" s="619"/>
      <c r="FJ104" s="619"/>
      <c r="FK104" s="619"/>
      <c r="FL104" s="619"/>
      <c r="FM104" s="619"/>
      <c r="FN104" s="620"/>
      <c r="FO104" s="626" t="s">
        <v>140</v>
      </c>
      <c r="FP104" s="606"/>
      <c r="FQ104" s="606"/>
      <c r="FR104" s="606"/>
      <c r="FS104" s="606"/>
      <c r="FT104" s="606"/>
      <c r="FU104" s="606"/>
      <c r="FV104" s="606"/>
      <c r="FW104" s="606"/>
      <c r="FX104" s="606"/>
      <c r="FY104" s="606"/>
      <c r="FZ104" s="606"/>
      <c r="GA104" s="606"/>
      <c r="GB104" s="606"/>
      <c r="GC104" s="627"/>
      <c r="GD104" s="71"/>
      <c r="GE104" s="71"/>
      <c r="GF104" s="71"/>
      <c r="GG104" s="71"/>
      <c r="GH104" s="71"/>
    </row>
    <row r="105" spans="2:185" ht="14.25" customHeight="1">
      <c r="B105" s="444"/>
      <c r="C105" s="445"/>
      <c r="D105" s="445"/>
      <c r="E105" s="445"/>
      <c r="F105" s="445"/>
      <c r="G105" s="446"/>
      <c r="H105" s="262"/>
      <c r="I105" s="262"/>
      <c r="J105" s="262"/>
      <c r="K105" s="262"/>
      <c r="L105" s="262"/>
      <c r="M105" s="452"/>
      <c r="N105" s="551"/>
      <c r="O105" s="465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272"/>
      <c r="AT105" s="272"/>
      <c r="AU105" s="272"/>
      <c r="AV105" s="272"/>
      <c r="AW105" s="272"/>
      <c r="AX105" s="467"/>
      <c r="AY105" s="472"/>
      <c r="AZ105" s="473"/>
      <c r="BA105" s="473"/>
      <c r="BB105" s="474"/>
      <c r="BC105" s="478"/>
      <c r="BD105" s="272"/>
      <c r="BE105" s="272"/>
      <c r="BF105" s="272"/>
      <c r="BG105" s="272"/>
      <c r="BH105" s="272"/>
      <c r="BI105" s="272"/>
      <c r="BJ105" s="272"/>
      <c r="BK105" s="272"/>
      <c r="BL105" s="272"/>
      <c r="BM105" s="272"/>
      <c r="BN105" s="272"/>
      <c r="BO105" s="272"/>
      <c r="BP105" s="272"/>
      <c r="BQ105" s="272"/>
      <c r="BR105" s="272"/>
      <c r="BS105" s="272"/>
      <c r="BT105" s="272"/>
      <c r="BU105" s="272"/>
      <c r="BV105" s="272"/>
      <c r="BW105" s="272"/>
      <c r="BX105" s="272"/>
      <c r="BY105" s="272"/>
      <c r="BZ105" s="272"/>
      <c r="CA105" s="272"/>
      <c r="CB105" s="272"/>
      <c r="CC105" s="272"/>
      <c r="CD105" s="272"/>
      <c r="CE105" s="272"/>
      <c r="CF105" s="272"/>
      <c r="CG105" s="272"/>
      <c r="CH105" s="272"/>
      <c r="CI105" s="272"/>
      <c r="CJ105" s="272"/>
      <c r="CK105" s="272"/>
      <c r="CL105" s="467"/>
      <c r="CM105" s="269"/>
      <c r="CN105" s="270"/>
      <c r="CO105" s="270"/>
      <c r="CP105" s="270"/>
      <c r="CQ105" s="270"/>
      <c r="CR105" s="271"/>
      <c r="CS105" s="488"/>
      <c r="CT105" s="489"/>
      <c r="CU105" s="465"/>
      <c r="CV105" s="272"/>
      <c r="CW105" s="272"/>
      <c r="CX105" s="272"/>
      <c r="CY105" s="272"/>
      <c r="CZ105" s="272"/>
      <c r="DA105" s="272"/>
      <c r="DB105" s="272"/>
      <c r="DC105" s="272"/>
      <c r="DD105" s="272"/>
      <c r="DE105" s="272"/>
      <c r="DF105" s="272"/>
      <c r="DG105" s="272"/>
      <c r="DH105" s="272"/>
      <c r="DI105" s="272"/>
      <c r="DJ105" s="272"/>
      <c r="DK105" s="272"/>
      <c r="DL105" s="272"/>
      <c r="DM105" s="272"/>
      <c r="DN105" s="272"/>
      <c r="DO105" s="272"/>
      <c r="DP105" s="272"/>
      <c r="DQ105" s="272"/>
      <c r="DR105" s="272"/>
      <c r="DS105" s="272"/>
      <c r="DT105" s="272"/>
      <c r="DU105" s="272"/>
      <c r="DV105" s="272"/>
      <c r="DW105" s="272"/>
      <c r="DX105" s="272"/>
      <c r="DY105" s="272"/>
      <c r="DZ105" s="272"/>
      <c r="EA105" s="272"/>
      <c r="EB105" s="272"/>
      <c r="EC105" s="272"/>
      <c r="ED105" s="272"/>
      <c r="EE105" s="269"/>
      <c r="EF105" s="270"/>
      <c r="EG105" s="270"/>
      <c r="EH105" s="270"/>
      <c r="EI105" s="270"/>
      <c r="EJ105" s="271"/>
      <c r="EK105" s="61"/>
      <c r="EL105" s="608"/>
      <c r="EM105" s="606"/>
      <c r="EN105" s="606"/>
      <c r="EO105" s="606"/>
      <c r="EP105" s="606"/>
      <c r="EQ105" s="606"/>
      <c r="ER105" s="606"/>
      <c r="ES105" s="606"/>
      <c r="ET105" s="606"/>
      <c r="EU105" s="606"/>
      <c r="EV105" s="606"/>
      <c r="EW105" s="606"/>
      <c r="EX105" s="606"/>
      <c r="EY105" s="606"/>
      <c r="EZ105" s="607"/>
      <c r="FA105" s="618"/>
      <c r="FB105" s="619"/>
      <c r="FC105" s="619"/>
      <c r="FD105" s="619"/>
      <c r="FE105" s="619"/>
      <c r="FF105" s="619"/>
      <c r="FG105" s="619"/>
      <c r="FH105" s="619"/>
      <c r="FI105" s="619"/>
      <c r="FJ105" s="619"/>
      <c r="FK105" s="619"/>
      <c r="FL105" s="619"/>
      <c r="FM105" s="619"/>
      <c r="FN105" s="620"/>
      <c r="FO105" s="628"/>
      <c r="FP105" s="606"/>
      <c r="FQ105" s="606"/>
      <c r="FR105" s="606"/>
      <c r="FS105" s="606"/>
      <c r="FT105" s="606"/>
      <c r="FU105" s="606"/>
      <c r="FV105" s="606"/>
      <c r="FW105" s="606"/>
      <c r="FX105" s="606"/>
      <c r="FY105" s="606"/>
      <c r="FZ105" s="606"/>
      <c r="GA105" s="606"/>
      <c r="GB105" s="606"/>
      <c r="GC105" s="627"/>
    </row>
    <row r="106" spans="2:185" ht="14.25" customHeight="1">
      <c r="B106" s="444"/>
      <c r="C106" s="445"/>
      <c r="D106" s="445"/>
      <c r="E106" s="445"/>
      <c r="F106" s="445"/>
      <c r="G106" s="446"/>
      <c r="H106" s="262"/>
      <c r="I106" s="262"/>
      <c r="J106" s="262"/>
      <c r="K106" s="262"/>
      <c r="L106" s="262"/>
      <c r="M106" s="452"/>
      <c r="N106" s="551"/>
      <c r="O106" s="465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2"/>
      <c r="AX106" s="467"/>
      <c r="AY106" s="475"/>
      <c r="AZ106" s="476"/>
      <c r="BA106" s="476"/>
      <c r="BB106" s="477"/>
      <c r="BC106" s="478"/>
      <c r="BD106" s="272"/>
      <c r="BE106" s="272"/>
      <c r="BF106" s="272"/>
      <c r="BG106" s="272"/>
      <c r="BH106" s="272"/>
      <c r="BI106" s="272"/>
      <c r="BJ106" s="272"/>
      <c r="BK106" s="272"/>
      <c r="BL106" s="272"/>
      <c r="BM106" s="272"/>
      <c r="BN106" s="272"/>
      <c r="BO106" s="272"/>
      <c r="BP106" s="272"/>
      <c r="BQ106" s="272"/>
      <c r="BR106" s="272"/>
      <c r="BS106" s="272"/>
      <c r="BT106" s="272"/>
      <c r="BU106" s="272"/>
      <c r="BV106" s="272"/>
      <c r="BW106" s="272"/>
      <c r="BX106" s="272"/>
      <c r="BY106" s="272"/>
      <c r="BZ106" s="272"/>
      <c r="CA106" s="272"/>
      <c r="CB106" s="272"/>
      <c r="CC106" s="272"/>
      <c r="CD106" s="272"/>
      <c r="CE106" s="272"/>
      <c r="CF106" s="272"/>
      <c r="CG106" s="272"/>
      <c r="CH106" s="272"/>
      <c r="CI106" s="272"/>
      <c r="CJ106" s="272"/>
      <c r="CK106" s="272"/>
      <c r="CL106" s="467"/>
      <c r="CM106" s="244" t="s">
        <v>1</v>
      </c>
      <c r="CN106" s="245"/>
      <c r="CO106" s="245"/>
      <c r="CP106" s="245"/>
      <c r="CQ106" s="245"/>
      <c r="CR106" s="246"/>
      <c r="CS106" s="488"/>
      <c r="CT106" s="489"/>
      <c r="CU106" s="465"/>
      <c r="CV106" s="272"/>
      <c r="CW106" s="272"/>
      <c r="CX106" s="272"/>
      <c r="CY106" s="272"/>
      <c r="CZ106" s="272"/>
      <c r="DA106" s="272"/>
      <c r="DB106" s="272"/>
      <c r="DC106" s="272"/>
      <c r="DD106" s="272"/>
      <c r="DE106" s="272"/>
      <c r="DF106" s="272"/>
      <c r="DG106" s="272"/>
      <c r="DH106" s="272"/>
      <c r="DI106" s="272"/>
      <c r="DJ106" s="272"/>
      <c r="DK106" s="272"/>
      <c r="DL106" s="272"/>
      <c r="DM106" s="272"/>
      <c r="DN106" s="272"/>
      <c r="DO106" s="272"/>
      <c r="DP106" s="272"/>
      <c r="DQ106" s="272"/>
      <c r="DR106" s="272"/>
      <c r="DS106" s="272"/>
      <c r="DT106" s="272"/>
      <c r="DU106" s="272"/>
      <c r="DV106" s="272"/>
      <c r="DW106" s="272"/>
      <c r="DX106" s="272"/>
      <c r="DY106" s="272"/>
      <c r="DZ106" s="272"/>
      <c r="EA106" s="272"/>
      <c r="EB106" s="272"/>
      <c r="EC106" s="272"/>
      <c r="ED106" s="272"/>
      <c r="EE106" s="244" t="s">
        <v>1</v>
      </c>
      <c r="EF106" s="245"/>
      <c r="EG106" s="245"/>
      <c r="EH106" s="245"/>
      <c r="EI106" s="245"/>
      <c r="EJ106" s="246"/>
      <c r="EK106" s="61"/>
      <c r="EL106" s="609"/>
      <c r="EM106" s="610"/>
      <c r="EN106" s="610"/>
      <c r="EO106" s="610"/>
      <c r="EP106" s="610"/>
      <c r="EQ106" s="610"/>
      <c r="ER106" s="610"/>
      <c r="ES106" s="610"/>
      <c r="ET106" s="610"/>
      <c r="EU106" s="610"/>
      <c r="EV106" s="610"/>
      <c r="EW106" s="610"/>
      <c r="EX106" s="610"/>
      <c r="EY106" s="610"/>
      <c r="EZ106" s="611"/>
      <c r="FA106" s="621"/>
      <c r="FB106" s="622"/>
      <c r="FC106" s="622"/>
      <c r="FD106" s="622"/>
      <c r="FE106" s="622"/>
      <c r="FF106" s="622"/>
      <c r="FG106" s="622"/>
      <c r="FH106" s="622"/>
      <c r="FI106" s="622"/>
      <c r="FJ106" s="622"/>
      <c r="FK106" s="622"/>
      <c r="FL106" s="622"/>
      <c r="FM106" s="622"/>
      <c r="FN106" s="623"/>
      <c r="FO106" s="629"/>
      <c r="FP106" s="610"/>
      <c r="FQ106" s="610"/>
      <c r="FR106" s="610"/>
      <c r="FS106" s="610"/>
      <c r="FT106" s="610"/>
      <c r="FU106" s="610"/>
      <c r="FV106" s="610"/>
      <c r="FW106" s="610"/>
      <c r="FX106" s="610"/>
      <c r="FY106" s="610"/>
      <c r="FZ106" s="610"/>
      <c r="GA106" s="610"/>
      <c r="GB106" s="610"/>
      <c r="GC106" s="630"/>
    </row>
    <row r="107" spans="2:185" ht="14.25" customHeight="1">
      <c r="B107" s="444"/>
      <c r="C107" s="445"/>
      <c r="D107" s="445"/>
      <c r="E107" s="445"/>
      <c r="F107" s="445"/>
      <c r="G107" s="446"/>
      <c r="H107" s="262" t="s">
        <v>27</v>
      </c>
      <c r="I107" s="262"/>
      <c r="J107" s="262"/>
      <c r="K107" s="262" t="s">
        <v>26</v>
      </c>
      <c r="L107" s="262"/>
      <c r="M107" s="452"/>
      <c r="N107" s="551"/>
      <c r="O107" s="465">
        <v>3</v>
      </c>
      <c r="P107" s="272"/>
      <c r="Q107" s="272"/>
      <c r="R107" s="272">
        <v>6</v>
      </c>
      <c r="S107" s="272"/>
      <c r="T107" s="272"/>
      <c r="U107" s="272">
        <v>3</v>
      </c>
      <c r="V107" s="272"/>
      <c r="W107" s="272"/>
      <c r="X107" s="272">
        <v>6</v>
      </c>
      <c r="Y107" s="272"/>
      <c r="Z107" s="272"/>
      <c r="AA107" s="272">
        <v>3</v>
      </c>
      <c r="AB107" s="272"/>
      <c r="AC107" s="272"/>
      <c r="AD107" s="272">
        <v>6</v>
      </c>
      <c r="AE107" s="272"/>
      <c r="AF107" s="272"/>
      <c r="AG107" s="272">
        <v>3</v>
      </c>
      <c r="AH107" s="272"/>
      <c r="AI107" s="272"/>
      <c r="AJ107" s="272">
        <v>6</v>
      </c>
      <c r="AK107" s="272"/>
      <c r="AL107" s="272"/>
      <c r="AM107" s="272">
        <v>3</v>
      </c>
      <c r="AN107" s="272"/>
      <c r="AO107" s="272"/>
      <c r="AP107" s="272">
        <v>6</v>
      </c>
      <c r="AQ107" s="272"/>
      <c r="AR107" s="272"/>
      <c r="AS107" s="272">
        <v>3</v>
      </c>
      <c r="AT107" s="272"/>
      <c r="AU107" s="272"/>
      <c r="AV107" s="272">
        <v>6</v>
      </c>
      <c r="AW107" s="272"/>
      <c r="AX107" s="467"/>
      <c r="AY107" s="469" t="s">
        <v>4</v>
      </c>
      <c r="AZ107" s="470"/>
      <c r="BA107" s="470"/>
      <c r="BB107" s="471"/>
      <c r="BC107" s="478">
        <v>3</v>
      </c>
      <c r="BD107" s="272"/>
      <c r="BE107" s="272"/>
      <c r="BF107" s="272">
        <v>6</v>
      </c>
      <c r="BG107" s="272"/>
      <c r="BH107" s="272"/>
      <c r="BI107" s="272">
        <v>3</v>
      </c>
      <c r="BJ107" s="272"/>
      <c r="BK107" s="272"/>
      <c r="BL107" s="272">
        <v>6</v>
      </c>
      <c r="BM107" s="272"/>
      <c r="BN107" s="272"/>
      <c r="BO107" s="272">
        <v>3</v>
      </c>
      <c r="BP107" s="272"/>
      <c r="BQ107" s="272"/>
      <c r="BR107" s="272">
        <v>6</v>
      </c>
      <c r="BS107" s="272"/>
      <c r="BT107" s="272"/>
      <c r="BU107" s="272">
        <v>3</v>
      </c>
      <c r="BV107" s="272"/>
      <c r="BW107" s="272"/>
      <c r="BX107" s="272">
        <v>6</v>
      </c>
      <c r="BY107" s="272"/>
      <c r="BZ107" s="272"/>
      <c r="CA107" s="272">
        <v>3</v>
      </c>
      <c r="CB107" s="272"/>
      <c r="CC107" s="272"/>
      <c r="CD107" s="272">
        <v>6</v>
      </c>
      <c r="CE107" s="272"/>
      <c r="CF107" s="272"/>
      <c r="CG107" s="272">
        <v>3</v>
      </c>
      <c r="CH107" s="272"/>
      <c r="CI107" s="272"/>
      <c r="CJ107" s="272">
        <v>6</v>
      </c>
      <c r="CK107" s="272"/>
      <c r="CL107" s="467"/>
      <c r="CM107" s="274"/>
      <c r="CN107" s="275"/>
      <c r="CO107" s="275"/>
      <c r="CP107" s="275"/>
      <c r="CQ107" s="275"/>
      <c r="CR107" s="276"/>
      <c r="CS107" s="488"/>
      <c r="CT107" s="489"/>
      <c r="CU107" s="465">
        <v>3</v>
      </c>
      <c r="CV107" s="272"/>
      <c r="CW107" s="272"/>
      <c r="CX107" s="272">
        <v>6</v>
      </c>
      <c r="CY107" s="272"/>
      <c r="CZ107" s="272"/>
      <c r="DA107" s="272">
        <v>3</v>
      </c>
      <c r="DB107" s="272"/>
      <c r="DC107" s="272"/>
      <c r="DD107" s="272">
        <v>6</v>
      </c>
      <c r="DE107" s="272"/>
      <c r="DF107" s="272"/>
      <c r="DG107" s="272">
        <v>3</v>
      </c>
      <c r="DH107" s="272"/>
      <c r="DI107" s="272"/>
      <c r="DJ107" s="272">
        <v>6</v>
      </c>
      <c r="DK107" s="272"/>
      <c r="DL107" s="272"/>
      <c r="DM107" s="272">
        <v>3</v>
      </c>
      <c r="DN107" s="272"/>
      <c r="DO107" s="272"/>
      <c r="DP107" s="272">
        <v>6</v>
      </c>
      <c r="DQ107" s="272"/>
      <c r="DR107" s="272"/>
      <c r="DS107" s="272">
        <v>3</v>
      </c>
      <c r="DT107" s="272"/>
      <c r="DU107" s="272"/>
      <c r="DV107" s="272">
        <v>6</v>
      </c>
      <c r="DW107" s="272"/>
      <c r="DX107" s="272"/>
      <c r="DY107" s="272">
        <v>3</v>
      </c>
      <c r="DZ107" s="272"/>
      <c r="EA107" s="272"/>
      <c r="EB107" s="272">
        <v>6</v>
      </c>
      <c r="EC107" s="272"/>
      <c r="ED107" s="272"/>
      <c r="EE107" s="274"/>
      <c r="EF107" s="275"/>
      <c r="EG107" s="275"/>
      <c r="EH107" s="275"/>
      <c r="EI107" s="275"/>
      <c r="EJ107" s="276"/>
      <c r="EK107" s="61"/>
      <c r="EL107" s="229" t="s">
        <v>119</v>
      </c>
      <c r="EM107" s="230"/>
      <c r="EN107" s="230"/>
      <c r="EO107" s="230"/>
      <c r="EP107" s="230"/>
      <c r="EQ107" s="230"/>
      <c r="ER107" s="230"/>
      <c r="ES107" s="230"/>
      <c r="ET107" s="230"/>
      <c r="EU107" s="230"/>
      <c r="EV107" s="230"/>
      <c r="EW107" s="230"/>
      <c r="EX107" s="230"/>
      <c r="EY107" s="230"/>
      <c r="EZ107" s="230"/>
      <c r="FA107" s="230"/>
      <c r="FB107" s="230"/>
      <c r="FC107" s="230"/>
      <c r="FD107" s="230"/>
      <c r="FE107" s="230"/>
      <c r="FF107" s="230"/>
      <c r="FG107" s="230"/>
      <c r="FH107" s="230"/>
      <c r="FI107" s="230"/>
      <c r="FJ107" s="230"/>
      <c r="FK107" s="230"/>
      <c r="FL107" s="230"/>
      <c r="FM107" s="230"/>
      <c r="FN107" s="230"/>
      <c r="FO107" s="230"/>
      <c r="FP107" s="230"/>
      <c r="FQ107" s="230"/>
      <c r="FR107" s="230"/>
      <c r="FS107" s="230"/>
      <c r="FT107" s="235"/>
      <c r="FU107" s="225" t="s">
        <v>137</v>
      </c>
      <c r="FV107" s="225"/>
      <c r="FW107" s="225"/>
      <c r="FX107" s="225"/>
      <c r="FY107" s="225"/>
      <c r="FZ107" s="225"/>
      <c r="GA107" s="225"/>
      <c r="GB107" s="225"/>
      <c r="GC107" s="226"/>
    </row>
    <row r="108" spans="2:185" ht="14.25" customHeight="1">
      <c r="B108" s="444"/>
      <c r="C108" s="445"/>
      <c r="D108" s="445"/>
      <c r="E108" s="445"/>
      <c r="F108" s="445"/>
      <c r="G108" s="446"/>
      <c r="H108" s="262"/>
      <c r="I108" s="262"/>
      <c r="J108" s="262"/>
      <c r="K108" s="262"/>
      <c r="L108" s="262"/>
      <c r="M108" s="452"/>
      <c r="N108" s="551"/>
      <c r="O108" s="465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272"/>
      <c r="AV108" s="272"/>
      <c r="AW108" s="272"/>
      <c r="AX108" s="467"/>
      <c r="AY108" s="472"/>
      <c r="AZ108" s="473"/>
      <c r="BA108" s="473"/>
      <c r="BB108" s="474"/>
      <c r="BC108" s="478"/>
      <c r="BD108" s="272"/>
      <c r="BE108" s="272"/>
      <c r="BF108" s="272"/>
      <c r="BG108" s="272"/>
      <c r="BH108" s="272"/>
      <c r="BI108" s="272"/>
      <c r="BJ108" s="272"/>
      <c r="BK108" s="272"/>
      <c r="BL108" s="272"/>
      <c r="BM108" s="272"/>
      <c r="BN108" s="272"/>
      <c r="BO108" s="272"/>
      <c r="BP108" s="272"/>
      <c r="BQ108" s="272"/>
      <c r="BR108" s="272"/>
      <c r="BS108" s="272"/>
      <c r="BT108" s="272"/>
      <c r="BU108" s="272"/>
      <c r="BV108" s="272"/>
      <c r="BW108" s="272"/>
      <c r="BX108" s="272"/>
      <c r="BY108" s="272"/>
      <c r="BZ108" s="272"/>
      <c r="CA108" s="272"/>
      <c r="CB108" s="272"/>
      <c r="CC108" s="272"/>
      <c r="CD108" s="272"/>
      <c r="CE108" s="272"/>
      <c r="CF108" s="272"/>
      <c r="CG108" s="272"/>
      <c r="CH108" s="272"/>
      <c r="CI108" s="272"/>
      <c r="CJ108" s="272"/>
      <c r="CK108" s="272"/>
      <c r="CL108" s="467"/>
      <c r="CM108" s="244" t="s">
        <v>1</v>
      </c>
      <c r="CN108" s="245"/>
      <c r="CO108" s="245"/>
      <c r="CP108" s="245"/>
      <c r="CQ108" s="245"/>
      <c r="CR108" s="246"/>
      <c r="CS108" s="488"/>
      <c r="CT108" s="489"/>
      <c r="CU108" s="465"/>
      <c r="CV108" s="272"/>
      <c r="CW108" s="272"/>
      <c r="CX108" s="272"/>
      <c r="CY108" s="272"/>
      <c r="CZ108" s="272"/>
      <c r="DA108" s="272"/>
      <c r="DB108" s="272"/>
      <c r="DC108" s="272"/>
      <c r="DD108" s="272"/>
      <c r="DE108" s="272"/>
      <c r="DF108" s="272"/>
      <c r="DG108" s="272"/>
      <c r="DH108" s="272"/>
      <c r="DI108" s="272"/>
      <c r="DJ108" s="272"/>
      <c r="DK108" s="272"/>
      <c r="DL108" s="272"/>
      <c r="DM108" s="272"/>
      <c r="DN108" s="272"/>
      <c r="DO108" s="272"/>
      <c r="DP108" s="272"/>
      <c r="DQ108" s="272"/>
      <c r="DR108" s="272"/>
      <c r="DS108" s="272"/>
      <c r="DT108" s="272"/>
      <c r="DU108" s="272"/>
      <c r="DV108" s="272"/>
      <c r="DW108" s="272"/>
      <c r="DX108" s="272"/>
      <c r="DY108" s="272"/>
      <c r="DZ108" s="272"/>
      <c r="EA108" s="272"/>
      <c r="EB108" s="272"/>
      <c r="EC108" s="272"/>
      <c r="ED108" s="272"/>
      <c r="EE108" s="244" t="s">
        <v>1</v>
      </c>
      <c r="EF108" s="245"/>
      <c r="EG108" s="245"/>
      <c r="EH108" s="245"/>
      <c r="EI108" s="245"/>
      <c r="EJ108" s="246"/>
      <c r="EK108" s="61"/>
      <c r="EL108" s="231"/>
      <c r="EM108" s="232"/>
      <c r="EN108" s="232"/>
      <c r="EO108" s="232"/>
      <c r="EP108" s="232"/>
      <c r="EQ108" s="232"/>
      <c r="ER108" s="232"/>
      <c r="ES108" s="232"/>
      <c r="ET108" s="232"/>
      <c r="EU108" s="232"/>
      <c r="EV108" s="232"/>
      <c r="EW108" s="232"/>
      <c r="EX108" s="232"/>
      <c r="EY108" s="232"/>
      <c r="EZ108" s="232"/>
      <c r="FA108" s="232"/>
      <c r="FB108" s="232"/>
      <c r="FC108" s="232"/>
      <c r="FD108" s="232"/>
      <c r="FE108" s="232"/>
      <c r="FF108" s="232"/>
      <c r="FG108" s="232"/>
      <c r="FH108" s="232"/>
      <c r="FI108" s="232"/>
      <c r="FJ108" s="232"/>
      <c r="FK108" s="232"/>
      <c r="FL108" s="232"/>
      <c r="FM108" s="232"/>
      <c r="FN108" s="232"/>
      <c r="FO108" s="232"/>
      <c r="FP108" s="232"/>
      <c r="FQ108" s="232"/>
      <c r="FR108" s="232"/>
      <c r="FS108" s="232"/>
      <c r="FT108" s="236"/>
      <c r="FU108" s="225"/>
      <c r="FV108" s="225"/>
      <c r="FW108" s="225"/>
      <c r="FX108" s="225"/>
      <c r="FY108" s="225"/>
      <c r="FZ108" s="225"/>
      <c r="GA108" s="225"/>
      <c r="GB108" s="225"/>
      <c r="GC108" s="226"/>
    </row>
    <row r="109" spans="2:185" ht="14.25" customHeight="1" thickBot="1">
      <c r="B109" s="375"/>
      <c r="C109" s="376"/>
      <c r="D109" s="376"/>
      <c r="E109" s="376"/>
      <c r="F109" s="376"/>
      <c r="G109" s="377"/>
      <c r="H109" s="262"/>
      <c r="I109" s="262"/>
      <c r="J109" s="262"/>
      <c r="K109" s="262"/>
      <c r="L109" s="262"/>
      <c r="M109" s="452"/>
      <c r="N109" s="552"/>
      <c r="O109" s="466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73"/>
      <c r="AN109" s="273"/>
      <c r="AO109" s="273"/>
      <c r="AP109" s="273"/>
      <c r="AQ109" s="273"/>
      <c r="AR109" s="273"/>
      <c r="AS109" s="273"/>
      <c r="AT109" s="273"/>
      <c r="AU109" s="273"/>
      <c r="AV109" s="273"/>
      <c r="AW109" s="273"/>
      <c r="AX109" s="468"/>
      <c r="AY109" s="480"/>
      <c r="AZ109" s="481"/>
      <c r="BA109" s="481"/>
      <c r="BB109" s="482"/>
      <c r="BC109" s="479"/>
      <c r="BD109" s="273"/>
      <c r="BE109" s="273"/>
      <c r="BF109" s="273"/>
      <c r="BG109" s="273"/>
      <c r="BH109" s="273"/>
      <c r="BI109" s="273"/>
      <c r="BJ109" s="273"/>
      <c r="BK109" s="273"/>
      <c r="BL109" s="273"/>
      <c r="BM109" s="273"/>
      <c r="BN109" s="273"/>
      <c r="BO109" s="273"/>
      <c r="BP109" s="273"/>
      <c r="BQ109" s="273"/>
      <c r="BR109" s="273"/>
      <c r="BS109" s="273"/>
      <c r="BT109" s="273"/>
      <c r="BU109" s="273"/>
      <c r="BV109" s="273"/>
      <c r="BW109" s="273"/>
      <c r="BX109" s="273"/>
      <c r="BY109" s="273"/>
      <c r="BZ109" s="273"/>
      <c r="CA109" s="273"/>
      <c r="CB109" s="273"/>
      <c r="CC109" s="273"/>
      <c r="CD109" s="273"/>
      <c r="CE109" s="273"/>
      <c r="CF109" s="273"/>
      <c r="CG109" s="273"/>
      <c r="CH109" s="273"/>
      <c r="CI109" s="273"/>
      <c r="CJ109" s="273"/>
      <c r="CK109" s="273"/>
      <c r="CL109" s="468"/>
      <c r="CM109" s="247"/>
      <c r="CN109" s="248"/>
      <c r="CO109" s="248"/>
      <c r="CP109" s="248"/>
      <c r="CQ109" s="248"/>
      <c r="CR109" s="249"/>
      <c r="CS109" s="490"/>
      <c r="CT109" s="491"/>
      <c r="CU109" s="466"/>
      <c r="CV109" s="273"/>
      <c r="CW109" s="273"/>
      <c r="CX109" s="273"/>
      <c r="CY109" s="273"/>
      <c r="CZ109" s="273"/>
      <c r="DA109" s="273"/>
      <c r="DB109" s="273"/>
      <c r="DC109" s="273"/>
      <c r="DD109" s="273"/>
      <c r="DE109" s="273"/>
      <c r="DF109" s="273"/>
      <c r="DG109" s="273"/>
      <c r="DH109" s="273"/>
      <c r="DI109" s="273"/>
      <c r="DJ109" s="273"/>
      <c r="DK109" s="273"/>
      <c r="DL109" s="273"/>
      <c r="DM109" s="273"/>
      <c r="DN109" s="273"/>
      <c r="DO109" s="273"/>
      <c r="DP109" s="273"/>
      <c r="DQ109" s="273"/>
      <c r="DR109" s="273"/>
      <c r="DS109" s="273"/>
      <c r="DT109" s="273"/>
      <c r="DU109" s="273"/>
      <c r="DV109" s="273"/>
      <c r="DW109" s="273"/>
      <c r="DX109" s="273"/>
      <c r="DY109" s="273"/>
      <c r="DZ109" s="273"/>
      <c r="EA109" s="273"/>
      <c r="EB109" s="273"/>
      <c r="EC109" s="273"/>
      <c r="ED109" s="273"/>
      <c r="EE109" s="247"/>
      <c r="EF109" s="248"/>
      <c r="EG109" s="248"/>
      <c r="EH109" s="248"/>
      <c r="EI109" s="248"/>
      <c r="EJ109" s="249"/>
      <c r="EK109" s="61"/>
      <c r="EL109" s="231"/>
      <c r="EM109" s="232"/>
      <c r="EN109" s="232"/>
      <c r="EO109" s="232"/>
      <c r="EP109" s="232"/>
      <c r="EQ109" s="232"/>
      <c r="ER109" s="232"/>
      <c r="ES109" s="232"/>
      <c r="ET109" s="232"/>
      <c r="EU109" s="232"/>
      <c r="EV109" s="232"/>
      <c r="EW109" s="232"/>
      <c r="EX109" s="232"/>
      <c r="EY109" s="232"/>
      <c r="EZ109" s="232"/>
      <c r="FA109" s="232"/>
      <c r="FB109" s="232"/>
      <c r="FC109" s="232"/>
      <c r="FD109" s="232"/>
      <c r="FE109" s="232"/>
      <c r="FF109" s="232"/>
      <c r="FG109" s="232"/>
      <c r="FH109" s="232"/>
      <c r="FI109" s="232"/>
      <c r="FJ109" s="232"/>
      <c r="FK109" s="232"/>
      <c r="FL109" s="232"/>
      <c r="FM109" s="232"/>
      <c r="FN109" s="232"/>
      <c r="FO109" s="232"/>
      <c r="FP109" s="232"/>
      <c r="FQ109" s="232"/>
      <c r="FR109" s="232"/>
      <c r="FS109" s="232"/>
      <c r="FT109" s="236"/>
      <c r="FU109" s="225"/>
      <c r="FV109" s="225"/>
      <c r="FW109" s="225"/>
      <c r="FX109" s="225"/>
      <c r="FY109" s="225"/>
      <c r="FZ109" s="225"/>
      <c r="GA109" s="225"/>
      <c r="GB109" s="225"/>
      <c r="GC109" s="226"/>
    </row>
    <row r="110" spans="2:185" ht="15" customHeight="1" thickBot="1">
      <c r="B110" s="258" t="s">
        <v>219</v>
      </c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95"/>
      <c r="AX110" s="95"/>
      <c r="BC110" s="97"/>
      <c r="BD110" s="97"/>
      <c r="BE110" s="97"/>
      <c r="BF110" s="95"/>
      <c r="BG110" s="95"/>
      <c r="BH110" s="95"/>
      <c r="BI110" s="97"/>
      <c r="BJ110" s="97"/>
      <c r="BK110" s="97"/>
      <c r="BL110" s="95"/>
      <c r="BM110" s="95"/>
      <c r="BN110" s="95"/>
      <c r="BO110" s="97"/>
      <c r="BP110" s="97"/>
      <c r="BQ110" s="97"/>
      <c r="BR110" s="95"/>
      <c r="BS110" s="95"/>
      <c r="BT110" s="95"/>
      <c r="BU110" s="97"/>
      <c r="BV110" s="97"/>
      <c r="BW110" s="97"/>
      <c r="BX110" s="95"/>
      <c r="BY110" s="95"/>
      <c r="BZ110" s="95"/>
      <c r="CA110" s="97"/>
      <c r="CB110" s="97"/>
      <c r="CC110" s="97"/>
      <c r="CD110" s="95"/>
      <c r="CE110" s="95"/>
      <c r="CF110" s="95"/>
      <c r="CG110" s="97"/>
      <c r="CH110" s="97"/>
      <c r="CI110" s="97"/>
      <c r="CJ110" s="95"/>
      <c r="CK110" s="95"/>
      <c r="CL110" s="95"/>
      <c r="CM110" s="62"/>
      <c r="CN110" s="62"/>
      <c r="CO110" s="62"/>
      <c r="CP110" s="62"/>
      <c r="CQ110" s="62"/>
      <c r="CR110" s="62"/>
      <c r="CS110" s="62"/>
      <c r="CT110" s="62"/>
      <c r="CU110" s="61"/>
      <c r="CV110" s="61"/>
      <c r="CW110" s="61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1"/>
      <c r="EI110" s="61"/>
      <c r="EJ110" s="61"/>
      <c r="EK110" s="61"/>
      <c r="EL110" s="233"/>
      <c r="EM110" s="234"/>
      <c r="EN110" s="234"/>
      <c r="EO110" s="234"/>
      <c r="EP110" s="234"/>
      <c r="EQ110" s="234"/>
      <c r="ER110" s="234"/>
      <c r="ES110" s="234"/>
      <c r="ET110" s="234"/>
      <c r="EU110" s="234"/>
      <c r="EV110" s="234"/>
      <c r="EW110" s="234"/>
      <c r="EX110" s="234"/>
      <c r="EY110" s="234"/>
      <c r="EZ110" s="234"/>
      <c r="FA110" s="234"/>
      <c r="FB110" s="234"/>
      <c r="FC110" s="234"/>
      <c r="FD110" s="234"/>
      <c r="FE110" s="234"/>
      <c r="FF110" s="234"/>
      <c r="FG110" s="234"/>
      <c r="FH110" s="234"/>
      <c r="FI110" s="234"/>
      <c r="FJ110" s="234"/>
      <c r="FK110" s="234"/>
      <c r="FL110" s="234"/>
      <c r="FM110" s="234"/>
      <c r="FN110" s="234"/>
      <c r="FO110" s="234"/>
      <c r="FP110" s="234"/>
      <c r="FQ110" s="234"/>
      <c r="FR110" s="234"/>
      <c r="FS110" s="234"/>
      <c r="FT110" s="237"/>
      <c r="FU110" s="227"/>
      <c r="FV110" s="227"/>
      <c r="FW110" s="227"/>
      <c r="FX110" s="227"/>
      <c r="FY110" s="227"/>
      <c r="FZ110" s="227"/>
      <c r="GA110" s="227"/>
      <c r="GB110" s="227"/>
      <c r="GC110" s="228"/>
    </row>
    <row r="111" spans="2:173" ht="9.75" customHeight="1"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95"/>
      <c r="AX111" s="95"/>
      <c r="BC111" s="97"/>
      <c r="BD111" s="97"/>
      <c r="BE111" s="97"/>
      <c r="BF111" s="95"/>
      <c r="BG111" s="95"/>
      <c r="BH111" s="95"/>
      <c r="BI111" s="97"/>
      <c r="BJ111" s="97"/>
      <c r="BK111" s="97"/>
      <c r="BL111" s="95"/>
      <c r="BM111" s="95"/>
      <c r="BN111" s="95"/>
      <c r="BO111" s="97"/>
      <c r="BP111" s="97"/>
      <c r="BQ111" s="97"/>
      <c r="BR111" s="95"/>
      <c r="BS111" s="95"/>
      <c r="BT111" s="95"/>
      <c r="BU111" s="97"/>
      <c r="BV111" s="97"/>
      <c r="BW111" s="97"/>
      <c r="BX111" s="95"/>
      <c r="BY111" s="95"/>
      <c r="BZ111" s="95"/>
      <c r="CA111" s="97"/>
      <c r="CB111" s="97"/>
      <c r="CC111" s="97"/>
      <c r="CD111" s="95"/>
      <c r="CE111" s="95"/>
      <c r="CF111" s="95"/>
      <c r="CG111" s="97"/>
      <c r="CH111" s="97"/>
      <c r="CI111" s="97"/>
      <c r="CJ111" s="95"/>
      <c r="CK111" s="95"/>
      <c r="CL111" s="95"/>
      <c r="CM111" s="62"/>
      <c r="CN111" s="62"/>
      <c r="CO111" s="62"/>
      <c r="CP111" s="62"/>
      <c r="CQ111" s="62"/>
      <c r="CR111" s="62"/>
      <c r="CS111" s="62"/>
      <c r="CT111" s="62"/>
      <c r="CU111" s="61"/>
      <c r="CV111" s="61"/>
      <c r="CW111" s="61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1"/>
      <c r="EI111" s="61"/>
      <c r="EJ111" s="61"/>
      <c r="EK111" s="61"/>
      <c r="EL111" s="61"/>
      <c r="EM111" s="61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</row>
    <row r="112" spans="2:173" ht="19.5" customHeight="1">
      <c r="B112" s="684" t="s">
        <v>218</v>
      </c>
      <c r="C112" s="684"/>
      <c r="D112" s="684"/>
      <c r="E112" s="684"/>
      <c r="F112" s="684"/>
      <c r="G112" s="684"/>
      <c r="H112" s="684"/>
      <c r="I112" s="684"/>
      <c r="J112" s="684"/>
      <c r="K112" s="684"/>
      <c r="L112" s="684"/>
      <c r="M112" s="684"/>
      <c r="N112" s="684"/>
      <c r="O112" s="684"/>
      <c r="P112" s="684"/>
      <c r="Q112" s="684"/>
      <c r="R112" s="684"/>
      <c r="S112" s="684"/>
      <c r="T112" s="684"/>
      <c r="U112" s="684"/>
      <c r="V112" s="684"/>
      <c r="W112" s="684"/>
      <c r="X112" s="684"/>
      <c r="Y112" s="684"/>
      <c r="Z112" s="684"/>
      <c r="AA112" s="684"/>
      <c r="AB112" s="684"/>
      <c r="AC112" s="684"/>
      <c r="AD112" s="684"/>
      <c r="AE112" s="684"/>
      <c r="AF112" s="684"/>
      <c r="AG112" s="684"/>
      <c r="AH112" s="684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97"/>
      <c r="AT112" s="97"/>
      <c r="AU112" s="97"/>
      <c r="CC112" s="97"/>
      <c r="CD112" s="95"/>
      <c r="CE112" s="95"/>
      <c r="CF112" s="95"/>
      <c r="CG112" s="97"/>
      <c r="CH112" s="97"/>
      <c r="CI112" s="97"/>
      <c r="CJ112" s="95"/>
      <c r="CK112" s="95"/>
      <c r="CL112" s="95"/>
      <c r="CM112" s="62"/>
      <c r="CN112" s="62"/>
      <c r="CO112" s="62"/>
      <c r="CP112" s="62"/>
      <c r="CQ112" s="62"/>
      <c r="CR112" s="62"/>
      <c r="CS112" s="62"/>
      <c r="CT112" s="62"/>
      <c r="CU112" s="61"/>
      <c r="CV112" s="61"/>
      <c r="CW112" s="61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1"/>
      <c r="EI112" s="61"/>
      <c r="EJ112" s="61"/>
      <c r="EK112" s="61"/>
      <c r="EL112" s="61"/>
      <c r="EM112" s="61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</row>
    <row r="113" spans="3:173" ht="13.5" customHeight="1">
      <c r="C113" s="93"/>
      <c r="D113" s="93"/>
      <c r="E113" s="93"/>
      <c r="F113" s="65"/>
      <c r="G113" s="65"/>
      <c r="H113" s="2"/>
      <c r="I113" s="2"/>
      <c r="J113" s="2"/>
      <c r="K113" s="2"/>
      <c r="L113" s="2"/>
      <c r="M113" s="2"/>
      <c r="N113" s="2"/>
      <c r="O113" s="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BA113" s="66">
        <v>9</v>
      </c>
      <c r="BB113" s="66"/>
      <c r="BC113" s="66"/>
      <c r="BD113" s="66"/>
      <c r="BE113" s="66"/>
      <c r="BF113" s="66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1"/>
      <c r="CS113" s="61"/>
      <c r="CT113" s="61"/>
      <c r="CU113" s="61"/>
      <c r="CV113" s="61"/>
      <c r="CW113" s="61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1"/>
      <c r="EI113" s="61"/>
      <c r="EJ113" s="61"/>
      <c r="EK113" s="61"/>
      <c r="EL113" s="61"/>
      <c r="EM113" s="61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</row>
    <row r="114" spans="3:173" ht="14.25" customHeight="1">
      <c r="C114" s="93"/>
      <c r="D114" s="93"/>
      <c r="E114" s="93"/>
      <c r="F114" s="65"/>
      <c r="G114" s="65"/>
      <c r="H114" s="2"/>
      <c r="I114" s="2"/>
      <c r="J114" s="2"/>
      <c r="K114" s="2"/>
      <c r="L114" s="2"/>
      <c r="M114" s="2"/>
      <c r="N114" s="2"/>
      <c r="O114" s="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BA114" s="66"/>
      <c r="BB114" s="66"/>
      <c r="BC114" s="66"/>
      <c r="BD114" s="66"/>
      <c r="BE114" s="66"/>
      <c r="BF114" s="66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1"/>
      <c r="CS114" s="61"/>
      <c r="CT114" s="61"/>
      <c r="CU114" s="61"/>
      <c r="CV114" s="61"/>
      <c r="CW114" s="61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1"/>
      <c r="EI114" s="61"/>
      <c r="EJ114" s="61"/>
      <c r="EK114" s="61"/>
      <c r="EL114" s="61"/>
      <c r="EM114" s="61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</row>
    <row r="115" spans="3:173" ht="13.5" customHeight="1">
      <c r="C115" s="63"/>
      <c r="D115" s="63"/>
      <c r="E115" s="63"/>
      <c r="F115" s="63"/>
      <c r="G115" s="63"/>
      <c r="H115" s="2"/>
      <c r="I115" s="73"/>
      <c r="J115" s="73"/>
      <c r="K115" s="2"/>
      <c r="L115" s="2"/>
      <c r="M115" s="73"/>
      <c r="N115" s="73"/>
      <c r="O115" s="73"/>
      <c r="P115" s="95">
        <v>1</v>
      </c>
      <c r="Q115" s="95"/>
      <c r="R115" s="95"/>
      <c r="S115" s="95">
        <v>5</v>
      </c>
      <c r="T115" s="95"/>
      <c r="U115" s="95"/>
      <c r="V115" s="95">
        <v>1</v>
      </c>
      <c r="W115" s="95"/>
      <c r="X115" s="95"/>
      <c r="Y115" s="95">
        <v>5</v>
      </c>
      <c r="Z115" s="95"/>
      <c r="AA115" s="95"/>
      <c r="AB115" s="95">
        <v>1</v>
      </c>
      <c r="AC115" s="95"/>
      <c r="AD115" s="95"/>
      <c r="AE115" s="95">
        <v>5</v>
      </c>
      <c r="AF115" s="95"/>
      <c r="AG115" s="95"/>
      <c r="AH115" s="95">
        <v>1</v>
      </c>
      <c r="AI115" s="95"/>
      <c r="AJ115" s="95"/>
      <c r="AK115" s="95">
        <v>5</v>
      </c>
      <c r="AL115" s="95"/>
      <c r="AM115" s="95"/>
      <c r="AN115" s="95">
        <v>1</v>
      </c>
      <c r="AO115" s="95"/>
      <c r="AP115" s="95"/>
      <c r="AQ115" s="95">
        <v>5</v>
      </c>
      <c r="AR115" s="95"/>
      <c r="AS115" s="95"/>
      <c r="AT115" s="95">
        <v>1</v>
      </c>
      <c r="AU115" s="95"/>
      <c r="AV115" s="95"/>
      <c r="AW115" s="95">
        <v>5</v>
      </c>
      <c r="AX115" s="95"/>
      <c r="AY115" s="95"/>
      <c r="BA115" s="66">
        <v>10</v>
      </c>
      <c r="BB115" s="66"/>
      <c r="BC115" s="66"/>
      <c r="BD115" s="66"/>
      <c r="BE115" s="66"/>
      <c r="BF115" s="66"/>
      <c r="BH115" s="95">
        <v>1</v>
      </c>
      <c r="BI115" s="95"/>
      <c r="BJ115" s="95"/>
      <c r="BK115" s="95">
        <v>5</v>
      </c>
      <c r="BL115" s="95"/>
      <c r="BM115" s="95"/>
      <c r="BN115" s="95">
        <v>1</v>
      </c>
      <c r="BO115" s="95"/>
      <c r="BP115" s="95"/>
      <c r="BQ115" s="95">
        <v>5</v>
      </c>
      <c r="BR115" s="95"/>
      <c r="BS115" s="95"/>
      <c r="BT115" s="95">
        <v>1</v>
      </c>
      <c r="BU115" s="95"/>
      <c r="BV115" s="95"/>
      <c r="BW115" s="95">
        <v>5</v>
      </c>
      <c r="BX115" s="95"/>
      <c r="BY115" s="95"/>
      <c r="BZ115" s="95">
        <v>1</v>
      </c>
      <c r="CA115" s="95"/>
      <c r="CB115" s="95"/>
      <c r="CC115" s="95">
        <v>5</v>
      </c>
      <c r="CD115" s="95"/>
      <c r="CE115" s="95"/>
      <c r="CF115" s="95">
        <v>1</v>
      </c>
      <c r="CG115" s="95"/>
      <c r="CH115" s="95"/>
      <c r="CI115" s="95">
        <v>5</v>
      </c>
      <c r="CJ115" s="95"/>
      <c r="CK115" s="95"/>
      <c r="CL115" s="95">
        <v>1</v>
      </c>
      <c r="CM115" s="95"/>
      <c r="CN115" s="95"/>
      <c r="CO115" s="95">
        <v>5</v>
      </c>
      <c r="CP115" s="95"/>
      <c r="CQ115" s="95"/>
      <c r="CR115" s="61"/>
      <c r="CS115" s="61"/>
      <c r="CT115" s="61"/>
      <c r="CU115" s="61"/>
      <c r="CV115" s="61"/>
      <c r="CW115" s="61"/>
      <c r="CX115" s="95">
        <v>1</v>
      </c>
      <c r="CY115" s="95"/>
      <c r="CZ115" s="95"/>
      <c r="DA115" s="95">
        <v>5</v>
      </c>
      <c r="DB115" s="95"/>
      <c r="DC115" s="95"/>
      <c r="DD115" s="95">
        <v>1</v>
      </c>
      <c r="DE115" s="95"/>
      <c r="DF115" s="95"/>
      <c r="DG115" s="95">
        <v>5</v>
      </c>
      <c r="DH115" s="95"/>
      <c r="DI115" s="95"/>
      <c r="DJ115" s="95">
        <v>1</v>
      </c>
      <c r="DK115" s="95"/>
      <c r="DL115" s="95"/>
      <c r="DM115" s="95">
        <v>5</v>
      </c>
      <c r="DN115" s="95"/>
      <c r="DO115" s="95"/>
      <c r="DP115" s="95">
        <v>1</v>
      </c>
      <c r="DQ115" s="95"/>
      <c r="DR115" s="95"/>
      <c r="DS115" s="95">
        <v>5</v>
      </c>
      <c r="DT115" s="95"/>
      <c r="DU115" s="95"/>
      <c r="DV115" s="95">
        <v>1</v>
      </c>
      <c r="DW115" s="95"/>
      <c r="DX115" s="95"/>
      <c r="DY115" s="95">
        <v>5</v>
      </c>
      <c r="DZ115" s="95"/>
      <c r="EA115" s="95"/>
      <c r="EB115" s="95">
        <v>1</v>
      </c>
      <c r="EC115" s="95"/>
      <c r="ED115" s="95"/>
      <c r="EE115" s="95">
        <v>5</v>
      </c>
      <c r="EF115" s="95"/>
      <c r="EG115" s="95"/>
      <c r="EH115" s="61"/>
      <c r="EI115" s="61"/>
      <c r="EJ115" s="61"/>
      <c r="EK115" s="61"/>
      <c r="EL115" s="61"/>
      <c r="EM115" s="61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</row>
    <row r="116" spans="3:173" ht="13.5" customHeight="1">
      <c r="C116" s="63"/>
      <c r="D116" s="63"/>
      <c r="E116" s="63"/>
      <c r="F116" s="63"/>
      <c r="G116" s="63"/>
      <c r="H116" s="73"/>
      <c r="I116" s="73"/>
      <c r="J116" s="73"/>
      <c r="K116" s="73"/>
      <c r="L116" s="73"/>
      <c r="M116" s="73"/>
      <c r="N116" s="73"/>
      <c r="O116" s="73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BA116" s="66"/>
      <c r="BB116" s="66"/>
      <c r="BC116" s="66"/>
      <c r="BD116" s="66"/>
      <c r="BE116" s="66"/>
      <c r="BF116" s="66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61"/>
      <c r="CS116" s="61"/>
      <c r="CT116" s="61"/>
      <c r="CU116" s="61"/>
      <c r="CV116" s="61"/>
      <c r="CW116" s="61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61"/>
      <c r="EI116" s="61"/>
      <c r="EJ116" s="61"/>
      <c r="EK116" s="61"/>
      <c r="EL116" s="61"/>
      <c r="EM116" s="61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</row>
    <row r="117" spans="3:173" ht="13.5" customHeight="1">
      <c r="C117" s="63"/>
      <c r="D117" s="63"/>
      <c r="E117" s="63"/>
      <c r="F117" s="63"/>
      <c r="G117" s="63"/>
      <c r="H117" s="73"/>
      <c r="I117" s="73"/>
      <c r="J117" s="73"/>
      <c r="K117" s="73"/>
      <c r="L117" s="73"/>
      <c r="M117" s="73"/>
      <c r="N117" s="73"/>
      <c r="O117" s="73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BA117" s="66">
        <v>11</v>
      </c>
      <c r="BB117" s="66"/>
      <c r="BC117" s="66"/>
      <c r="BD117" s="66"/>
      <c r="BE117" s="66"/>
      <c r="BF117" s="66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61"/>
      <c r="CS117" s="61"/>
      <c r="CT117" s="61"/>
      <c r="CU117" s="61"/>
      <c r="CV117" s="61"/>
      <c r="CW117" s="61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61"/>
      <c r="EI117" s="61"/>
      <c r="EJ117" s="61"/>
      <c r="EK117" s="61"/>
      <c r="EL117" s="61"/>
      <c r="EM117" s="61"/>
      <c r="FG117" s="70"/>
      <c r="FH117" s="70"/>
      <c r="FI117" s="70"/>
      <c r="FJ117" s="72"/>
      <c r="FK117" s="72"/>
      <c r="FL117" s="72"/>
      <c r="FM117" s="72"/>
      <c r="FN117" s="72"/>
      <c r="FO117" s="72"/>
      <c r="FP117" s="72"/>
      <c r="FQ117" s="72"/>
    </row>
    <row r="118" spans="3:173" ht="13.5" customHeight="1">
      <c r="C118" s="63"/>
      <c r="D118" s="63"/>
      <c r="E118" s="63"/>
      <c r="F118" s="63"/>
      <c r="G118" s="63"/>
      <c r="H118" s="73"/>
      <c r="I118" s="73"/>
      <c r="J118" s="73"/>
      <c r="K118" s="73"/>
      <c r="L118" s="73"/>
      <c r="M118" s="73"/>
      <c r="N118" s="73"/>
      <c r="O118" s="73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BA118" s="66"/>
      <c r="BB118" s="66"/>
      <c r="BC118" s="66"/>
      <c r="BD118" s="66"/>
      <c r="BE118" s="66"/>
      <c r="BF118" s="66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61"/>
      <c r="CS118" s="61"/>
      <c r="CT118" s="61"/>
      <c r="CU118" s="61"/>
      <c r="CV118" s="61"/>
      <c r="CW118" s="61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  <c r="EE118" s="95"/>
      <c r="EF118" s="95"/>
      <c r="EG118" s="95"/>
      <c r="EH118" s="61"/>
      <c r="EI118" s="61"/>
      <c r="EJ118" s="61"/>
      <c r="EK118" s="61"/>
      <c r="EL118" s="61"/>
      <c r="EM118" s="61"/>
      <c r="FG118" s="70"/>
      <c r="FH118" s="70"/>
      <c r="FI118" s="70"/>
      <c r="FJ118" s="72"/>
      <c r="FK118" s="72"/>
      <c r="FL118" s="72"/>
      <c r="FM118" s="72"/>
      <c r="FN118" s="72"/>
      <c r="FO118" s="72"/>
      <c r="FP118" s="72"/>
      <c r="FQ118" s="72"/>
    </row>
    <row r="119" spans="3:173" ht="13.5" customHeight="1">
      <c r="C119" s="63"/>
      <c r="D119" s="63"/>
      <c r="E119" s="63"/>
      <c r="F119" s="63"/>
      <c r="G119" s="63"/>
      <c r="H119" s="2"/>
      <c r="I119" s="73"/>
      <c r="J119" s="73"/>
      <c r="K119" s="2"/>
      <c r="L119" s="2"/>
      <c r="M119" s="73"/>
      <c r="N119" s="73"/>
      <c r="O119" s="73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BA119" s="66"/>
      <c r="BB119" s="66"/>
      <c r="BC119" s="66"/>
      <c r="BD119" s="66"/>
      <c r="BE119" s="66"/>
      <c r="BF119" s="66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61"/>
      <c r="CS119" s="61"/>
      <c r="CT119" s="61"/>
      <c r="CU119" s="61"/>
      <c r="CV119" s="61"/>
      <c r="CW119" s="61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>
        <v>6</v>
      </c>
      <c r="DH119" s="95"/>
      <c r="DI119" s="95"/>
      <c r="DJ119" s="95">
        <v>2</v>
      </c>
      <c r="DK119" s="95"/>
      <c r="DL119" s="95"/>
      <c r="DM119" s="95">
        <v>6</v>
      </c>
      <c r="DN119" s="95"/>
      <c r="DO119" s="95"/>
      <c r="DP119" s="95">
        <v>2</v>
      </c>
      <c r="DQ119" s="95"/>
      <c r="DR119" s="95"/>
      <c r="DS119" s="95">
        <v>6</v>
      </c>
      <c r="DT119" s="95"/>
      <c r="DU119" s="95"/>
      <c r="DV119" s="95">
        <v>2</v>
      </c>
      <c r="DW119" s="95"/>
      <c r="DX119" s="95"/>
      <c r="DY119" s="95">
        <v>6</v>
      </c>
      <c r="DZ119" s="95"/>
      <c r="EA119" s="95"/>
      <c r="EB119" s="95">
        <v>2</v>
      </c>
      <c r="EC119" s="95"/>
      <c r="ED119" s="95"/>
      <c r="EE119" s="95">
        <v>6</v>
      </c>
      <c r="EF119" s="95"/>
      <c r="EG119" s="95"/>
      <c r="EH119" s="61"/>
      <c r="EI119" s="61"/>
      <c r="EJ119" s="61"/>
      <c r="EK119" s="61"/>
      <c r="EL119" s="61"/>
      <c r="EM119" s="61"/>
      <c r="FG119" s="71"/>
      <c r="FH119" s="71"/>
      <c r="FI119" s="71"/>
      <c r="FJ119" s="72"/>
      <c r="FK119" s="72"/>
      <c r="FL119" s="72"/>
      <c r="FM119" s="72"/>
      <c r="FN119" s="72"/>
      <c r="FO119" s="72"/>
      <c r="FP119" s="72"/>
      <c r="FQ119" s="72"/>
    </row>
    <row r="120" spans="3:173" ht="13.5" customHeight="1">
      <c r="C120" s="63"/>
      <c r="D120" s="63"/>
      <c r="E120" s="63"/>
      <c r="F120" s="63"/>
      <c r="G120" s="63"/>
      <c r="H120" s="73"/>
      <c r="I120" s="73"/>
      <c r="J120" s="73"/>
      <c r="K120" s="73"/>
      <c r="L120" s="73"/>
      <c r="M120" s="73"/>
      <c r="N120" s="73"/>
      <c r="O120" s="73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BA120" s="66"/>
      <c r="BB120" s="66"/>
      <c r="BC120" s="66"/>
      <c r="BD120" s="66"/>
      <c r="BE120" s="66"/>
      <c r="BF120" s="66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61"/>
      <c r="CS120" s="61"/>
      <c r="CT120" s="61"/>
      <c r="CU120" s="61"/>
      <c r="CV120" s="61"/>
      <c r="CW120" s="61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61"/>
      <c r="EI120" s="61"/>
      <c r="EJ120" s="61"/>
      <c r="EK120" s="61"/>
      <c r="EL120" s="61"/>
      <c r="EM120" s="61"/>
      <c r="FG120" s="71"/>
      <c r="FH120" s="71"/>
      <c r="FI120" s="71"/>
      <c r="FJ120" s="72"/>
      <c r="FK120" s="72"/>
      <c r="FL120" s="72"/>
      <c r="FM120" s="72"/>
      <c r="FN120" s="72"/>
      <c r="FO120" s="72"/>
      <c r="FP120" s="72"/>
      <c r="FQ120" s="72"/>
    </row>
    <row r="121" spans="3:181" ht="13.5" customHeight="1">
      <c r="C121" s="63"/>
      <c r="D121" s="63"/>
      <c r="E121" s="63"/>
      <c r="F121" s="63"/>
      <c r="G121" s="63"/>
      <c r="H121" s="73"/>
      <c r="I121" s="73"/>
      <c r="J121" s="73"/>
      <c r="K121" s="73"/>
      <c r="L121" s="73"/>
      <c r="M121" s="73"/>
      <c r="N121" s="73"/>
      <c r="O121" s="73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BA121" s="66"/>
      <c r="BB121" s="66"/>
      <c r="BC121" s="66"/>
      <c r="BD121" s="66"/>
      <c r="BE121" s="66"/>
      <c r="BF121" s="66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61"/>
      <c r="CS121" s="61"/>
      <c r="CT121" s="61"/>
      <c r="CU121" s="61"/>
      <c r="CV121" s="61"/>
      <c r="CW121" s="61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  <c r="EE121" s="95"/>
      <c r="EF121" s="95"/>
      <c r="EG121" s="95"/>
      <c r="EH121" s="61"/>
      <c r="EI121" s="61"/>
      <c r="EJ121" s="61"/>
      <c r="EK121" s="61"/>
      <c r="EL121" s="61"/>
      <c r="EM121" s="61"/>
      <c r="EP121" s="79"/>
      <c r="EQ121" s="79"/>
      <c r="ER121" s="79"/>
      <c r="ES121" s="79"/>
      <c r="ET121" s="79"/>
      <c r="EU121" s="79"/>
      <c r="FF121" s="73"/>
      <c r="FG121" s="73"/>
      <c r="FH121" s="73"/>
      <c r="FI121" s="73"/>
      <c r="FJ121" s="73"/>
      <c r="FK121" s="73"/>
      <c r="FL121" s="73"/>
      <c r="FU121" s="73"/>
      <c r="FV121" s="73"/>
      <c r="FW121" s="73"/>
      <c r="FX121" s="73"/>
      <c r="FY121" s="73"/>
    </row>
    <row r="122" spans="3:181" ht="13.5" customHeight="1">
      <c r="C122" s="63"/>
      <c r="D122" s="63"/>
      <c r="E122" s="63"/>
      <c r="F122" s="63"/>
      <c r="G122" s="63"/>
      <c r="H122" s="73"/>
      <c r="I122" s="73"/>
      <c r="J122" s="73"/>
      <c r="K122" s="73"/>
      <c r="L122" s="73"/>
      <c r="M122" s="73"/>
      <c r="N122" s="73"/>
      <c r="O122" s="73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BA122" s="66"/>
      <c r="BB122" s="66"/>
      <c r="BC122" s="66"/>
      <c r="BD122" s="66"/>
      <c r="BE122" s="66"/>
      <c r="BF122" s="66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61"/>
      <c r="CS122" s="61"/>
      <c r="CT122" s="61"/>
      <c r="CU122" s="61"/>
      <c r="CV122" s="61"/>
      <c r="CW122" s="61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61"/>
      <c r="EI122" s="61"/>
      <c r="EJ122" s="61"/>
      <c r="EK122" s="61"/>
      <c r="EL122" s="61"/>
      <c r="EM122" s="61"/>
      <c r="EP122" s="79"/>
      <c r="EQ122" s="79"/>
      <c r="ER122" s="79"/>
      <c r="ES122" s="79"/>
      <c r="ET122" s="79"/>
      <c r="EU122" s="79"/>
      <c r="FF122" s="73"/>
      <c r="FG122" s="73"/>
      <c r="FH122" s="73"/>
      <c r="FI122" s="73"/>
      <c r="FJ122" s="73"/>
      <c r="FK122" s="73"/>
      <c r="FL122" s="73"/>
      <c r="FU122" s="73"/>
      <c r="FV122" s="73"/>
      <c r="FW122" s="73"/>
      <c r="FX122" s="73"/>
      <c r="FY122" s="73"/>
    </row>
    <row r="123" spans="3:143" ht="13.5" customHeight="1">
      <c r="C123" s="63"/>
      <c r="D123" s="63"/>
      <c r="E123" s="63"/>
      <c r="F123" s="63"/>
      <c r="G123" s="63"/>
      <c r="H123" s="2"/>
      <c r="I123" s="73"/>
      <c r="J123" s="73"/>
      <c r="K123" s="2"/>
      <c r="L123" s="2"/>
      <c r="M123" s="73"/>
      <c r="N123" s="73"/>
      <c r="O123" s="73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81"/>
      <c r="BA123" s="81"/>
      <c r="BB123" s="81"/>
      <c r="BC123" s="81"/>
      <c r="BD123" s="81"/>
      <c r="BE123" s="81"/>
      <c r="BF123" s="81"/>
      <c r="BG123" s="81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81"/>
      <c r="CS123" s="81"/>
      <c r="CT123" s="81"/>
      <c r="CU123" s="81"/>
      <c r="CV123" s="81"/>
      <c r="CW123" s="81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>
        <v>7</v>
      </c>
      <c r="DH123" s="95"/>
      <c r="DI123" s="95"/>
      <c r="DJ123" s="95">
        <v>3</v>
      </c>
      <c r="DK123" s="95"/>
      <c r="DL123" s="95"/>
      <c r="DM123" s="95">
        <v>7</v>
      </c>
      <c r="DN123" s="95"/>
      <c r="DO123" s="95"/>
      <c r="DP123" s="95">
        <v>3</v>
      </c>
      <c r="DQ123" s="95"/>
      <c r="DR123" s="95"/>
      <c r="DS123" s="95">
        <v>7</v>
      </c>
      <c r="DT123" s="95"/>
      <c r="DU123" s="95"/>
      <c r="DV123" s="95">
        <v>3</v>
      </c>
      <c r="DW123" s="95"/>
      <c r="DX123" s="95"/>
      <c r="DY123" s="95">
        <v>7</v>
      </c>
      <c r="DZ123" s="95"/>
      <c r="EA123" s="95"/>
      <c r="EB123" s="95">
        <v>3</v>
      </c>
      <c r="EC123" s="95"/>
      <c r="ED123" s="95"/>
      <c r="EE123" s="95">
        <v>7</v>
      </c>
      <c r="EF123" s="95"/>
      <c r="EG123" s="95"/>
      <c r="EH123" s="81"/>
      <c r="EI123" s="81"/>
      <c r="EJ123" s="81"/>
      <c r="EK123" s="81"/>
      <c r="EL123" s="81"/>
      <c r="EM123" s="81"/>
    </row>
    <row r="124" spans="3:188" ht="13.5" customHeight="1">
      <c r="C124" s="63"/>
      <c r="D124" s="63"/>
      <c r="E124" s="63"/>
      <c r="F124" s="63"/>
      <c r="G124" s="63"/>
      <c r="H124" s="73"/>
      <c r="I124" s="73"/>
      <c r="J124" s="73"/>
      <c r="K124" s="73"/>
      <c r="L124" s="73"/>
      <c r="M124" s="73"/>
      <c r="N124" s="73"/>
      <c r="O124" s="73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81"/>
      <c r="BA124" s="81"/>
      <c r="BB124" s="81"/>
      <c r="BC124" s="81"/>
      <c r="BD124" s="81"/>
      <c r="BE124" s="81"/>
      <c r="BF124" s="81"/>
      <c r="BG124" s="81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81"/>
      <c r="CS124" s="81"/>
      <c r="CT124" s="81"/>
      <c r="CU124" s="81"/>
      <c r="CV124" s="81"/>
      <c r="CW124" s="81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81"/>
      <c r="EI124" s="81"/>
      <c r="EJ124" s="81"/>
      <c r="EK124" s="81"/>
      <c r="EL124" s="81"/>
      <c r="EM124" s="81"/>
      <c r="EU124" s="90"/>
      <c r="FA124" s="90"/>
      <c r="FK124" s="90"/>
      <c r="FQ124" s="90"/>
      <c r="FZ124" s="90"/>
      <c r="GF124" s="90"/>
    </row>
    <row r="125" spans="3:143" ht="13.5" customHeight="1">
      <c r="C125" s="63"/>
      <c r="D125" s="63"/>
      <c r="E125" s="63"/>
      <c r="F125" s="63"/>
      <c r="G125" s="63"/>
      <c r="H125" s="73"/>
      <c r="I125" s="73"/>
      <c r="J125" s="73"/>
      <c r="K125" s="73"/>
      <c r="L125" s="73"/>
      <c r="M125" s="73"/>
      <c r="N125" s="73"/>
      <c r="O125" s="73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62"/>
      <c r="BA125" s="62"/>
      <c r="BB125" s="62"/>
      <c r="BC125" s="62"/>
      <c r="BD125" s="62"/>
      <c r="BE125" s="62"/>
      <c r="BF125" s="62"/>
      <c r="BG125" s="62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62"/>
      <c r="CS125" s="62"/>
      <c r="CT125" s="62"/>
      <c r="CU125" s="62"/>
      <c r="CV125" s="62"/>
      <c r="CW125" s="62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62"/>
      <c r="EI125" s="62"/>
      <c r="EJ125" s="62"/>
      <c r="EK125" s="62"/>
      <c r="EL125" s="62"/>
      <c r="EM125" s="62"/>
    </row>
    <row r="126" spans="3:143" ht="13.5" customHeight="1">
      <c r="C126" s="63"/>
      <c r="D126" s="63"/>
      <c r="E126" s="63"/>
      <c r="F126" s="63"/>
      <c r="G126" s="63"/>
      <c r="H126" s="73"/>
      <c r="I126" s="73"/>
      <c r="J126" s="73"/>
      <c r="K126" s="73"/>
      <c r="L126" s="73"/>
      <c r="M126" s="73"/>
      <c r="N126" s="73"/>
      <c r="O126" s="73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62"/>
      <c r="BA126" s="62"/>
      <c r="BB126" s="62"/>
      <c r="BC126" s="62"/>
      <c r="BD126" s="62"/>
      <c r="BE126" s="62"/>
      <c r="BF126" s="62"/>
      <c r="BG126" s="62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62"/>
      <c r="CS126" s="62"/>
      <c r="CT126" s="62"/>
      <c r="CU126" s="62"/>
      <c r="CV126" s="62"/>
      <c r="CW126" s="62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62"/>
      <c r="EI126" s="62"/>
      <c r="EJ126" s="62"/>
      <c r="EK126" s="62"/>
      <c r="EL126" s="62"/>
      <c r="EM126" s="62"/>
    </row>
    <row r="127" spans="3:185" ht="13.5" customHeight="1">
      <c r="C127" s="63"/>
      <c r="D127" s="63"/>
      <c r="E127" s="63"/>
      <c r="F127" s="63"/>
      <c r="G127" s="63"/>
      <c r="H127" s="2"/>
      <c r="I127" s="73"/>
      <c r="J127" s="73"/>
      <c r="K127" s="2"/>
      <c r="L127" s="2"/>
      <c r="M127" s="73"/>
      <c r="N127" s="73"/>
      <c r="O127" s="73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62"/>
      <c r="BA127" s="62"/>
      <c r="BB127" s="62"/>
      <c r="BC127" s="62"/>
      <c r="BD127" s="62"/>
      <c r="BE127" s="62"/>
      <c r="BF127" s="62"/>
      <c r="BG127" s="62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62"/>
      <c r="CS127" s="62"/>
      <c r="CT127" s="62"/>
      <c r="CU127" s="62"/>
      <c r="CV127" s="62"/>
      <c r="CW127" s="62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>
        <v>8</v>
      </c>
      <c r="DH127" s="95"/>
      <c r="DI127" s="95"/>
      <c r="DJ127" s="95">
        <v>4</v>
      </c>
      <c r="DK127" s="95"/>
      <c r="DL127" s="95"/>
      <c r="DM127" s="95">
        <v>8</v>
      </c>
      <c r="DN127" s="95"/>
      <c r="DO127" s="95"/>
      <c r="DP127" s="95">
        <v>4</v>
      </c>
      <c r="DQ127" s="95"/>
      <c r="DR127" s="95"/>
      <c r="DS127" s="95">
        <v>8</v>
      </c>
      <c r="DT127" s="95"/>
      <c r="DU127" s="95"/>
      <c r="DV127" s="95">
        <v>4</v>
      </c>
      <c r="DW127" s="95"/>
      <c r="DX127" s="95"/>
      <c r="DY127" s="95">
        <v>8</v>
      </c>
      <c r="DZ127" s="95"/>
      <c r="EA127" s="95"/>
      <c r="EB127" s="95">
        <v>4</v>
      </c>
      <c r="EC127" s="95"/>
      <c r="ED127" s="95"/>
      <c r="EE127" s="95">
        <v>8</v>
      </c>
      <c r="EF127" s="95"/>
      <c r="EG127" s="95"/>
      <c r="EH127" s="62"/>
      <c r="EI127" s="62"/>
      <c r="EJ127" s="62"/>
      <c r="EK127" s="62"/>
      <c r="EL127" s="62"/>
      <c r="EM127" s="62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FW127" s="3"/>
      <c r="FX127" s="3"/>
      <c r="FY127" s="3"/>
      <c r="FZ127" s="3"/>
      <c r="GA127" s="3"/>
      <c r="GB127" s="3"/>
      <c r="GC127" s="3"/>
    </row>
    <row r="128" spans="3:185" ht="13.5" customHeight="1">
      <c r="C128" s="63"/>
      <c r="D128" s="63"/>
      <c r="E128" s="63"/>
      <c r="F128" s="63"/>
      <c r="G128" s="63"/>
      <c r="H128" s="73"/>
      <c r="I128" s="73"/>
      <c r="J128" s="73"/>
      <c r="K128" s="73"/>
      <c r="L128" s="73"/>
      <c r="M128" s="73"/>
      <c r="N128" s="73"/>
      <c r="O128" s="73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62"/>
      <c r="BA128" s="62"/>
      <c r="BB128" s="62"/>
      <c r="BC128" s="62"/>
      <c r="BD128" s="62"/>
      <c r="BE128" s="62"/>
      <c r="BF128" s="62"/>
      <c r="BG128" s="62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  <c r="CD128" s="95"/>
      <c r="CE128" s="95"/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62"/>
      <c r="CS128" s="62"/>
      <c r="CT128" s="62"/>
      <c r="CU128" s="62"/>
      <c r="CV128" s="62"/>
      <c r="CW128" s="62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5"/>
      <c r="DR128" s="95"/>
      <c r="DS128" s="95"/>
      <c r="DT128" s="95"/>
      <c r="DU128" s="95"/>
      <c r="DV128" s="95"/>
      <c r="DW128" s="95"/>
      <c r="DX128" s="95"/>
      <c r="DY128" s="95"/>
      <c r="DZ128" s="95"/>
      <c r="EA128" s="95"/>
      <c r="EB128" s="95"/>
      <c r="EC128" s="95"/>
      <c r="ED128" s="95"/>
      <c r="EE128" s="95"/>
      <c r="EF128" s="95"/>
      <c r="EG128" s="95"/>
      <c r="EH128" s="62"/>
      <c r="EI128" s="62"/>
      <c r="EJ128" s="62"/>
      <c r="EK128" s="62"/>
      <c r="EL128" s="62"/>
      <c r="EM128" s="62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FW128" s="3"/>
      <c r="FX128" s="3"/>
      <c r="FY128" s="3"/>
      <c r="FZ128" s="3"/>
      <c r="GA128" s="3"/>
      <c r="GB128" s="3"/>
      <c r="GC128" s="3"/>
    </row>
    <row r="129" spans="3:185" ht="13.5" customHeight="1">
      <c r="C129" s="63"/>
      <c r="D129" s="63"/>
      <c r="E129" s="63"/>
      <c r="F129" s="63"/>
      <c r="G129" s="63"/>
      <c r="H129" s="73"/>
      <c r="I129" s="73"/>
      <c r="J129" s="73"/>
      <c r="K129" s="73"/>
      <c r="L129" s="73"/>
      <c r="M129" s="73"/>
      <c r="N129" s="73"/>
      <c r="O129" s="73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62"/>
      <c r="BA129" s="62"/>
      <c r="BB129" s="62"/>
      <c r="BC129" s="62"/>
      <c r="BD129" s="62"/>
      <c r="BE129" s="62"/>
      <c r="BF129" s="62"/>
      <c r="BG129" s="62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62"/>
      <c r="CS129" s="62"/>
      <c r="CT129" s="62"/>
      <c r="CU129" s="62"/>
      <c r="CV129" s="62"/>
      <c r="CW129" s="62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62"/>
      <c r="EI129" s="62"/>
      <c r="EJ129" s="62"/>
      <c r="EK129" s="62"/>
      <c r="EL129" s="62"/>
      <c r="EM129" s="62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FW129" s="3"/>
      <c r="FX129" s="3"/>
      <c r="FY129" s="3"/>
      <c r="FZ129" s="3"/>
      <c r="GA129" s="3"/>
      <c r="GB129" s="3"/>
      <c r="GC129" s="3"/>
    </row>
    <row r="130" spans="3:143" ht="14.25" customHeight="1">
      <c r="C130" s="63"/>
      <c r="D130" s="63"/>
      <c r="E130" s="63"/>
      <c r="F130" s="63"/>
      <c r="G130" s="63"/>
      <c r="H130" s="73"/>
      <c r="I130" s="73"/>
      <c r="J130" s="73"/>
      <c r="K130" s="73"/>
      <c r="L130" s="73"/>
      <c r="M130" s="73"/>
      <c r="N130" s="73"/>
      <c r="O130" s="73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62"/>
      <c r="BA130" s="62"/>
      <c r="BB130" s="62"/>
      <c r="BC130" s="62"/>
      <c r="BD130" s="62"/>
      <c r="BE130" s="62"/>
      <c r="BF130" s="62"/>
      <c r="BG130" s="62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62"/>
      <c r="CS130" s="62"/>
      <c r="CT130" s="62"/>
      <c r="CU130" s="62"/>
      <c r="CV130" s="62"/>
      <c r="CW130" s="62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62"/>
      <c r="EI130" s="62"/>
      <c r="EJ130" s="62"/>
      <c r="EK130" s="62"/>
      <c r="EL130" s="62"/>
      <c r="EM130" s="62"/>
    </row>
    <row r="131" spans="146:181" ht="14.25" customHeight="1"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</row>
    <row r="132" spans="24:181" ht="28.5" customHeight="1"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8"/>
      <c r="EG132" s="8"/>
      <c r="EH132" s="8"/>
      <c r="EI132" s="8"/>
      <c r="EJ132" s="8"/>
      <c r="EK132" s="8"/>
      <c r="EL132" s="8"/>
      <c r="EM132" s="8"/>
      <c r="EN132" s="8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</row>
    <row r="133" spans="23:155" ht="33.75"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</row>
    <row r="136" spans="19:48" ht="25.5">
      <c r="S136" s="57" t="e">
        <f>INDEX('試合順'!C3:AA101,$FU$4,6)</f>
        <v>#VALUE!</v>
      </c>
      <c r="T136" s="57"/>
      <c r="U136" s="57"/>
      <c r="V136" s="57"/>
      <c r="W136" s="57"/>
      <c r="X136" s="57"/>
      <c r="Y136" s="57"/>
      <c r="Z136" s="57"/>
      <c r="AA136" s="57" t="e">
        <f>VLOOKUP(S136,メンバー!C20:D60,2,0)</f>
        <v>#VALUE!</v>
      </c>
      <c r="AB136" s="57"/>
      <c r="AC136" s="57"/>
      <c r="AD136" s="57"/>
      <c r="AE136" s="57"/>
      <c r="AF136" s="57"/>
      <c r="AG136" s="57"/>
      <c r="AH136" s="57"/>
      <c r="AI136" s="57"/>
      <c r="AJ136" s="57" t="e">
        <f>VLOOKUP(AN136,メンバー!C20:D60,2,0)</f>
        <v>#VALUE!</v>
      </c>
      <c r="AK136" s="57"/>
      <c r="AL136" s="57"/>
      <c r="AM136" s="57"/>
      <c r="AN136" s="57" t="e">
        <f>INDEX('試合順'!C3:AA101,$FU$4,7)</f>
        <v>#VALUE!</v>
      </c>
      <c r="AO136" s="57"/>
      <c r="AP136" s="57"/>
      <c r="AQ136" s="57"/>
      <c r="AR136" s="57"/>
      <c r="AS136" s="57"/>
      <c r="AT136" s="57"/>
      <c r="AU136" s="57"/>
      <c r="AV136" s="57"/>
    </row>
    <row r="137" spans="19:48" ht="25.5"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</row>
    <row r="138" spans="19:48" ht="25.5"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</row>
    <row r="139" spans="19:48" ht="25.5"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</row>
    <row r="140" ht="13.5"/>
    <row r="141" ht="13.5"/>
    <row r="142" ht="13.5"/>
    <row r="143" ht="13.5"/>
    <row r="144" ht="17.25">
      <c r="EJ144" s="96"/>
    </row>
    <row r="145" ht="13.5"/>
    <row r="146" ht="33.75">
      <c r="Y146" s="8"/>
    </row>
  </sheetData>
  <sheetProtection/>
  <mergeCells count="954">
    <mergeCell ref="DG95:DL97"/>
    <mergeCell ref="B86:C100"/>
    <mergeCell ref="D86:M88"/>
    <mergeCell ref="FR87:FU89"/>
    <mergeCell ref="FV87:FY89"/>
    <mergeCell ref="ET99:EW101"/>
    <mergeCell ref="EX99:FB101"/>
    <mergeCell ref="FM99:FQ101"/>
    <mergeCell ref="FR99:FU101"/>
    <mergeCell ref="EL99:EO101"/>
    <mergeCell ref="FZ87:GC89"/>
    <mergeCell ref="FM87:FQ89"/>
    <mergeCell ref="B110:AV111"/>
    <mergeCell ref="EL87:EO89"/>
    <mergeCell ref="EP87:ES89"/>
    <mergeCell ref="ET87:EW89"/>
    <mergeCell ref="U86:Z88"/>
    <mergeCell ref="AG86:AL88"/>
    <mergeCell ref="FZ99:GC101"/>
    <mergeCell ref="EP99:ES101"/>
    <mergeCell ref="GR69:GS71"/>
    <mergeCell ref="GN69:GO71"/>
    <mergeCell ref="FH69:FK70"/>
    <mergeCell ref="FL69:GC70"/>
    <mergeCell ref="EL84:FC86"/>
    <mergeCell ref="EX87:FB89"/>
    <mergeCell ref="FC87:FL89"/>
    <mergeCell ref="FL84:GB86"/>
    <mergeCell ref="FD84:FG86"/>
    <mergeCell ref="FH84:FK86"/>
    <mergeCell ref="GM16:GQ19"/>
    <mergeCell ref="GN66:GO68"/>
    <mergeCell ref="GN51:GO53"/>
    <mergeCell ref="GN54:GO56"/>
    <mergeCell ref="GN57:GO59"/>
    <mergeCell ref="GN60:GO62"/>
    <mergeCell ref="GM20:GN23"/>
    <mergeCell ref="EL76:FG80"/>
    <mergeCell ref="EL71:FG75"/>
    <mergeCell ref="EL18:GC20"/>
    <mergeCell ref="EL21:GC22"/>
    <mergeCell ref="EL23:GC24"/>
    <mergeCell ref="BS13:BZ16"/>
    <mergeCell ref="CA13:CE16"/>
    <mergeCell ref="EF13:EJ16"/>
    <mergeCell ref="BH10:BL11"/>
    <mergeCell ref="B13:G16"/>
    <mergeCell ref="AU13:BA16"/>
    <mergeCell ref="BK13:BR16"/>
    <mergeCell ref="BB14:BD15"/>
    <mergeCell ref="BH14:BJ15"/>
    <mergeCell ref="GN48:GO50"/>
    <mergeCell ref="FU4:FX8"/>
    <mergeCell ref="EL14:GC16"/>
    <mergeCell ref="CV10:DI11"/>
    <mergeCell ref="DJ10:EJ11"/>
    <mergeCell ref="B112:AH112"/>
    <mergeCell ref="B4:L8"/>
    <mergeCell ref="M4:EG8"/>
    <mergeCell ref="M10:AW11"/>
    <mergeCell ref="M13:AS16"/>
    <mergeCell ref="GR45:GS47"/>
    <mergeCell ref="GR48:GS50"/>
    <mergeCell ref="GR60:GS62"/>
    <mergeCell ref="GN28:GP30"/>
    <mergeCell ref="GR28:GT30"/>
    <mergeCell ref="GR36:GS38"/>
    <mergeCell ref="GR54:GS56"/>
    <mergeCell ref="GN31:GP34"/>
    <mergeCell ref="GR31:GT34"/>
    <mergeCell ref="GN45:GO47"/>
    <mergeCell ref="CL37:CN39"/>
    <mergeCell ref="GR63:GS65"/>
    <mergeCell ref="GN36:GO38"/>
    <mergeCell ref="GN39:GO41"/>
    <mergeCell ref="GN42:GO44"/>
    <mergeCell ref="GR57:GS59"/>
    <mergeCell ref="GN63:GO65"/>
    <mergeCell ref="GR51:GS53"/>
    <mergeCell ref="GR39:GS41"/>
    <mergeCell ref="GR42:GS44"/>
    <mergeCell ref="CI34:CN36"/>
    <mergeCell ref="CF13:DB16"/>
    <mergeCell ref="DI13:EE16"/>
    <mergeCell ref="DC13:DH16"/>
    <mergeCell ref="GR66:GS68"/>
    <mergeCell ref="EL55:EO56"/>
    <mergeCell ref="EL57:EO58"/>
    <mergeCell ref="EL59:EO60"/>
    <mergeCell ref="FL61:GC62"/>
    <mergeCell ref="CI37:CK39"/>
    <mergeCell ref="CF43:CH45"/>
    <mergeCell ref="CI43:CK45"/>
    <mergeCell ref="CL43:CN45"/>
    <mergeCell ref="CO43:CT45"/>
    <mergeCell ref="CF40:CH42"/>
    <mergeCell ref="CI40:CK42"/>
    <mergeCell ref="DG92:DL94"/>
    <mergeCell ref="EL102:EZ103"/>
    <mergeCell ref="EL104:EZ106"/>
    <mergeCell ref="FA102:FN103"/>
    <mergeCell ref="FA104:FN106"/>
    <mergeCell ref="FO102:GC103"/>
    <mergeCell ref="FO104:GC106"/>
    <mergeCell ref="FV99:FY101"/>
    <mergeCell ref="FC99:FF101"/>
    <mergeCell ref="DY98:ED100"/>
    <mergeCell ref="FH71:GC75"/>
    <mergeCell ref="CI28:CN30"/>
    <mergeCell ref="CI31:CN33"/>
    <mergeCell ref="CO40:CT42"/>
    <mergeCell ref="CL40:CN42"/>
    <mergeCell ref="FH67:FK68"/>
    <mergeCell ref="FL67:GC68"/>
    <mergeCell ref="FL59:GC60"/>
    <mergeCell ref="EL29:GC30"/>
    <mergeCell ref="EL31:GC32"/>
    <mergeCell ref="N18:N48"/>
    <mergeCell ref="AV18:AX19"/>
    <mergeCell ref="AV20:AX21"/>
    <mergeCell ref="AR18:AU21"/>
    <mergeCell ref="Y18:AQ21"/>
    <mergeCell ref="O25:T27"/>
    <mergeCell ref="O28:T30"/>
    <mergeCell ref="U43:W45"/>
    <mergeCell ref="U46:W48"/>
    <mergeCell ref="U31:Z33"/>
    <mergeCell ref="B37:G48"/>
    <mergeCell ref="H37:J39"/>
    <mergeCell ref="H40:J42"/>
    <mergeCell ref="H43:J45"/>
    <mergeCell ref="S18:X21"/>
    <mergeCell ref="O18:R21"/>
    <mergeCell ref="K43:M45"/>
    <mergeCell ref="H46:J48"/>
    <mergeCell ref="K46:M48"/>
    <mergeCell ref="O37:Q39"/>
    <mergeCell ref="B22:C36"/>
    <mergeCell ref="D22:M24"/>
    <mergeCell ref="D25:M27"/>
    <mergeCell ref="H31:M36"/>
    <mergeCell ref="H28:M30"/>
    <mergeCell ref="D28:G36"/>
    <mergeCell ref="AY40:BD42"/>
    <mergeCell ref="O31:T33"/>
    <mergeCell ref="O34:T36"/>
    <mergeCell ref="AG22:AL24"/>
    <mergeCell ref="AM22:AR24"/>
    <mergeCell ref="U25:Z27"/>
    <mergeCell ref="U28:Z30"/>
    <mergeCell ref="U40:W42"/>
    <mergeCell ref="O40:Q42"/>
    <mergeCell ref="R37:T39"/>
    <mergeCell ref="U34:Z36"/>
    <mergeCell ref="X40:Z42"/>
    <mergeCell ref="X43:Z45"/>
    <mergeCell ref="X46:Z48"/>
    <mergeCell ref="U37:W39"/>
    <mergeCell ref="X37:Z39"/>
    <mergeCell ref="O43:Q45"/>
    <mergeCell ref="O46:Q48"/>
    <mergeCell ref="R40:T42"/>
    <mergeCell ref="R43:T45"/>
    <mergeCell ref="R46:T48"/>
    <mergeCell ref="AS28:AX30"/>
    <mergeCell ref="AS31:AX33"/>
    <mergeCell ref="AS34:AX36"/>
    <mergeCell ref="AP37:AR39"/>
    <mergeCell ref="AS37:AU39"/>
    <mergeCell ref="AA34:AF36"/>
    <mergeCell ref="AG34:AL36"/>
    <mergeCell ref="AM34:AR36"/>
    <mergeCell ref="AA31:AF33"/>
    <mergeCell ref="AG31:AL33"/>
    <mergeCell ref="AM31:AR33"/>
    <mergeCell ref="AA37:AC39"/>
    <mergeCell ref="AD37:AF39"/>
    <mergeCell ref="AG37:AI39"/>
    <mergeCell ref="AJ37:AL39"/>
    <mergeCell ref="AM40:AO42"/>
    <mergeCell ref="AP40:AR42"/>
    <mergeCell ref="AA40:AC42"/>
    <mergeCell ref="AD40:AF42"/>
    <mergeCell ref="AG40:AI42"/>
    <mergeCell ref="AJ40:AL42"/>
    <mergeCell ref="AA46:AC48"/>
    <mergeCell ref="AD46:AF48"/>
    <mergeCell ref="AG46:AI48"/>
    <mergeCell ref="AJ46:AL48"/>
    <mergeCell ref="AA43:AC45"/>
    <mergeCell ref="AD43:AF45"/>
    <mergeCell ref="AG43:AI45"/>
    <mergeCell ref="AJ43:AL45"/>
    <mergeCell ref="AM46:AO48"/>
    <mergeCell ref="AP46:AR48"/>
    <mergeCell ref="AS46:AU48"/>
    <mergeCell ref="AV46:AX48"/>
    <mergeCell ref="AM43:AO45"/>
    <mergeCell ref="AP43:AR45"/>
    <mergeCell ref="AS43:AU45"/>
    <mergeCell ref="AV43:AX45"/>
    <mergeCell ref="AY18:BD21"/>
    <mergeCell ref="CC22:CH24"/>
    <mergeCell ref="CI22:CN24"/>
    <mergeCell ref="CI25:CN27"/>
    <mergeCell ref="BK31:BP33"/>
    <mergeCell ref="BE25:BJ27"/>
    <mergeCell ref="BW25:CB27"/>
    <mergeCell ref="BK25:BP27"/>
    <mergeCell ref="BE22:BJ24"/>
    <mergeCell ref="CO18:CT21"/>
    <mergeCell ref="CE18:CH21"/>
    <mergeCell ref="CI18:CN21"/>
    <mergeCell ref="CO22:CP39"/>
    <mergeCell ref="CQ22:CR39"/>
    <mergeCell ref="BQ31:BV33"/>
    <mergeCell ref="CC25:CH27"/>
    <mergeCell ref="CC37:CE39"/>
    <mergeCell ref="CF37:CH39"/>
    <mergeCell ref="CS22:CT39"/>
    <mergeCell ref="AA54:AF56"/>
    <mergeCell ref="AG54:AL56"/>
    <mergeCell ref="AM54:AR56"/>
    <mergeCell ref="AJ69:AL71"/>
    <mergeCell ref="AM69:AO71"/>
    <mergeCell ref="AP69:AR71"/>
    <mergeCell ref="AD69:AF71"/>
    <mergeCell ref="AV52:AX53"/>
    <mergeCell ref="CC34:CH36"/>
    <mergeCell ref="BK37:BM39"/>
    <mergeCell ref="BN37:BP39"/>
    <mergeCell ref="BQ37:BS39"/>
    <mergeCell ref="AG69:AI71"/>
    <mergeCell ref="BE34:BJ36"/>
    <mergeCell ref="BK34:BP36"/>
    <mergeCell ref="BA22:BB39"/>
    <mergeCell ref="BC22:BD39"/>
    <mergeCell ref="AM37:AO39"/>
    <mergeCell ref="AY46:BD48"/>
    <mergeCell ref="BW28:CB30"/>
    <mergeCell ref="CC28:CH30"/>
    <mergeCell ref="BW31:CB33"/>
    <mergeCell ref="CC31:CH33"/>
    <mergeCell ref="AV37:AX39"/>
    <mergeCell ref="AS40:AU42"/>
    <mergeCell ref="AV40:AX42"/>
    <mergeCell ref="AM28:AR30"/>
    <mergeCell ref="O22:T24"/>
    <mergeCell ref="U22:Z24"/>
    <mergeCell ref="AA22:AF24"/>
    <mergeCell ref="AA25:AF27"/>
    <mergeCell ref="AG25:AL27"/>
    <mergeCell ref="BE28:BJ30"/>
    <mergeCell ref="AM25:AR27"/>
    <mergeCell ref="AA28:AF30"/>
    <mergeCell ref="AG28:AL30"/>
    <mergeCell ref="AS25:AX27"/>
    <mergeCell ref="AS22:AX24"/>
    <mergeCell ref="BW22:CB24"/>
    <mergeCell ref="BK22:BP24"/>
    <mergeCell ref="BQ22:BV24"/>
    <mergeCell ref="BQ25:BV27"/>
    <mergeCell ref="AY22:AZ39"/>
    <mergeCell ref="BE37:BG39"/>
    <mergeCell ref="BH37:BJ39"/>
    <mergeCell ref="BE31:BJ33"/>
    <mergeCell ref="BE40:BG42"/>
    <mergeCell ref="BH40:BJ42"/>
    <mergeCell ref="BK40:BM42"/>
    <mergeCell ref="BN40:BP42"/>
    <mergeCell ref="AR50:AU53"/>
    <mergeCell ref="AV50:AX51"/>
    <mergeCell ref="AY50:BD53"/>
    <mergeCell ref="AY43:BD45"/>
    <mergeCell ref="BE46:BG48"/>
    <mergeCell ref="BH46:BJ48"/>
    <mergeCell ref="BE43:BG45"/>
    <mergeCell ref="BH43:BJ45"/>
    <mergeCell ref="BK43:BM45"/>
    <mergeCell ref="BN43:BP45"/>
    <mergeCell ref="BQ28:BV30"/>
    <mergeCell ref="BW34:CB36"/>
    <mergeCell ref="BK28:BP30"/>
    <mergeCell ref="BQ40:BS42"/>
    <mergeCell ref="BT40:BV42"/>
    <mergeCell ref="BW40:BY42"/>
    <mergeCell ref="BQ43:BS45"/>
    <mergeCell ref="BT43:BV45"/>
    <mergeCell ref="BH18:BK21"/>
    <mergeCell ref="BL18:CD21"/>
    <mergeCell ref="BW43:BY45"/>
    <mergeCell ref="BZ43:CB45"/>
    <mergeCell ref="BZ40:CB42"/>
    <mergeCell ref="BT37:BV39"/>
    <mergeCell ref="BW37:BY39"/>
    <mergeCell ref="BQ34:BV36"/>
    <mergeCell ref="BE50:BG51"/>
    <mergeCell ref="BH50:BK53"/>
    <mergeCell ref="BL50:CD53"/>
    <mergeCell ref="BE18:BG19"/>
    <mergeCell ref="BE20:BG21"/>
    <mergeCell ref="CC43:CE45"/>
    <mergeCell ref="CC40:CE42"/>
    <mergeCell ref="CC46:CE48"/>
    <mergeCell ref="BK46:BM48"/>
    <mergeCell ref="BN46:BP48"/>
    <mergeCell ref="CI50:CN53"/>
    <mergeCell ref="CO50:CT53"/>
    <mergeCell ref="CO46:CT48"/>
    <mergeCell ref="CF46:CH48"/>
    <mergeCell ref="CI46:CK48"/>
    <mergeCell ref="CL46:CN48"/>
    <mergeCell ref="O50:R53"/>
    <mergeCell ref="S50:X53"/>
    <mergeCell ref="Y50:AQ53"/>
    <mergeCell ref="AA69:AC71"/>
    <mergeCell ref="BZ37:CB39"/>
    <mergeCell ref="CE50:CH53"/>
    <mergeCell ref="BQ46:BS48"/>
    <mergeCell ref="BT46:BV48"/>
    <mergeCell ref="BW46:BY48"/>
    <mergeCell ref="BZ46:CB48"/>
    <mergeCell ref="AS63:AX65"/>
    <mergeCell ref="AS66:AX68"/>
    <mergeCell ref="AS69:AU71"/>
    <mergeCell ref="AV69:AX71"/>
    <mergeCell ref="BE52:BG53"/>
    <mergeCell ref="B54:C68"/>
    <mergeCell ref="D54:M56"/>
    <mergeCell ref="O54:T56"/>
    <mergeCell ref="U54:Z56"/>
    <mergeCell ref="N50:N80"/>
    <mergeCell ref="BE54:BJ56"/>
    <mergeCell ref="BK54:BP56"/>
    <mergeCell ref="BQ54:BV56"/>
    <mergeCell ref="BW54:CB56"/>
    <mergeCell ref="AS54:AX56"/>
    <mergeCell ref="AY54:AZ71"/>
    <mergeCell ref="BA54:BB71"/>
    <mergeCell ref="BC54:BD71"/>
    <mergeCell ref="AS57:AX59"/>
    <mergeCell ref="AS60:AX62"/>
    <mergeCell ref="CC54:CH56"/>
    <mergeCell ref="CI54:CN56"/>
    <mergeCell ref="CO54:CP71"/>
    <mergeCell ref="CQ54:CR71"/>
    <mergeCell ref="CC57:CH59"/>
    <mergeCell ref="CI57:CN59"/>
    <mergeCell ref="CC60:CH62"/>
    <mergeCell ref="CI60:CN62"/>
    <mergeCell ref="CC63:CH65"/>
    <mergeCell ref="CI63:CN65"/>
    <mergeCell ref="CS54:CT71"/>
    <mergeCell ref="D57:M59"/>
    <mergeCell ref="O57:T59"/>
    <mergeCell ref="U57:Z59"/>
    <mergeCell ref="AA57:AF59"/>
    <mergeCell ref="AG57:AL59"/>
    <mergeCell ref="AM57:AR59"/>
    <mergeCell ref="BE57:BJ59"/>
    <mergeCell ref="BK57:BP59"/>
    <mergeCell ref="BQ57:BV59"/>
    <mergeCell ref="BW57:CB59"/>
    <mergeCell ref="D60:G68"/>
    <mergeCell ref="H60:M62"/>
    <mergeCell ref="O60:T62"/>
    <mergeCell ref="U60:Z62"/>
    <mergeCell ref="AA60:AF62"/>
    <mergeCell ref="AG60:AL62"/>
    <mergeCell ref="AM60:AR62"/>
    <mergeCell ref="BE60:BJ62"/>
    <mergeCell ref="BK60:BP62"/>
    <mergeCell ref="BQ60:BV62"/>
    <mergeCell ref="BW60:CB62"/>
    <mergeCell ref="H63:M68"/>
    <mergeCell ref="O63:T65"/>
    <mergeCell ref="U63:Z65"/>
    <mergeCell ref="AA63:AF65"/>
    <mergeCell ref="AG63:AL65"/>
    <mergeCell ref="AM63:AR65"/>
    <mergeCell ref="BE63:BJ65"/>
    <mergeCell ref="BK63:BP65"/>
    <mergeCell ref="BQ63:BV65"/>
    <mergeCell ref="BW63:CB65"/>
    <mergeCell ref="O66:T68"/>
    <mergeCell ref="U66:Z68"/>
    <mergeCell ref="AA66:AF68"/>
    <mergeCell ref="AG66:AL68"/>
    <mergeCell ref="AM66:AR68"/>
    <mergeCell ref="BE66:BJ68"/>
    <mergeCell ref="BK66:BP68"/>
    <mergeCell ref="BQ66:BV68"/>
    <mergeCell ref="CI66:CN68"/>
    <mergeCell ref="B69:G80"/>
    <mergeCell ref="H69:J71"/>
    <mergeCell ref="K69:M71"/>
    <mergeCell ref="O69:Q71"/>
    <mergeCell ref="R69:T71"/>
    <mergeCell ref="U69:W71"/>
    <mergeCell ref="X69:Z71"/>
    <mergeCell ref="BE69:BG71"/>
    <mergeCell ref="BH69:BJ71"/>
    <mergeCell ref="BK69:BM71"/>
    <mergeCell ref="BN69:BP71"/>
    <mergeCell ref="BW66:CB68"/>
    <mergeCell ref="CC66:CH68"/>
    <mergeCell ref="CC69:CE71"/>
    <mergeCell ref="CF69:CH71"/>
    <mergeCell ref="CI69:CK71"/>
    <mergeCell ref="CL69:CN71"/>
    <mergeCell ref="BQ69:BS71"/>
    <mergeCell ref="BT69:BV71"/>
    <mergeCell ref="BW69:BY71"/>
    <mergeCell ref="BZ69:CB71"/>
    <mergeCell ref="U72:W74"/>
    <mergeCell ref="X72:Z74"/>
    <mergeCell ref="AA72:AC74"/>
    <mergeCell ref="AD72:AF74"/>
    <mergeCell ref="H72:J74"/>
    <mergeCell ref="K72:M74"/>
    <mergeCell ref="O72:Q74"/>
    <mergeCell ref="R72:T74"/>
    <mergeCell ref="AS72:AU74"/>
    <mergeCell ref="AV72:AX74"/>
    <mergeCell ref="AY72:BD74"/>
    <mergeCell ref="BE72:BG74"/>
    <mergeCell ref="AG72:AI74"/>
    <mergeCell ref="AJ72:AL74"/>
    <mergeCell ref="AM72:AO74"/>
    <mergeCell ref="AP72:AR74"/>
    <mergeCell ref="CL72:CN74"/>
    <mergeCell ref="CO72:CT74"/>
    <mergeCell ref="BT72:BV74"/>
    <mergeCell ref="BW72:BY74"/>
    <mergeCell ref="BZ72:CB74"/>
    <mergeCell ref="CC72:CE74"/>
    <mergeCell ref="H75:J77"/>
    <mergeCell ref="K75:M77"/>
    <mergeCell ref="O75:Q77"/>
    <mergeCell ref="R75:T77"/>
    <mergeCell ref="CF72:CH74"/>
    <mergeCell ref="CI72:CK74"/>
    <mergeCell ref="BH72:BJ74"/>
    <mergeCell ref="BK72:BM74"/>
    <mergeCell ref="BN72:BP74"/>
    <mergeCell ref="BQ72:BS74"/>
    <mergeCell ref="AG75:AI77"/>
    <mergeCell ref="AJ75:AL77"/>
    <mergeCell ref="AM75:AO77"/>
    <mergeCell ref="AP75:AR77"/>
    <mergeCell ref="U75:W77"/>
    <mergeCell ref="X75:Z77"/>
    <mergeCell ref="AA75:AC77"/>
    <mergeCell ref="AD75:AF77"/>
    <mergeCell ref="BH75:BJ77"/>
    <mergeCell ref="BK75:BM77"/>
    <mergeCell ref="BN75:BP77"/>
    <mergeCell ref="BQ75:BS77"/>
    <mergeCell ref="AS75:AU77"/>
    <mergeCell ref="AV75:AX77"/>
    <mergeCell ref="AY75:BD77"/>
    <mergeCell ref="BE75:BG77"/>
    <mergeCell ref="CF75:CH77"/>
    <mergeCell ref="CI75:CK77"/>
    <mergeCell ref="CL75:CN77"/>
    <mergeCell ref="CO75:CT77"/>
    <mergeCell ref="BT75:BV77"/>
    <mergeCell ref="BW75:BY77"/>
    <mergeCell ref="BZ75:CB77"/>
    <mergeCell ref="CC75:CE77"/>
    <mergeCell ref="U78:W80"/>
    <mergeCell ref="X78:Z80"/>
    <mergeCell ref="AA78:AC80"/>
    <mergeCell ref="AD78:AF80"/>
    <mergeCell ref="H78:J80"/>
    <mergeCell ref="K78:M80"/>
    <mergeCell ref="O78:Q80"/>
    <mergeCell ref="R78:T80"/>
    <mergeCell ref="AY78:BD80"/>
    <mergeCell ref="BE78:BG80"/>
    <mergeCell ref="CL78:CN80"/>
    <mergeCell ref="CO78:CT80"/>
    <mergeCell ref="BT78:BV80"/>
    <mergeCell ref="BW78:BY80"/>
    <mergeCell ref="BZ78:CB80"/>
    <mergeCell ref="CC78:CE80"/>
    <mergeCell ref="CI78:CK80"/>
    <mergeCell ref="CF78:CH80"/>
    <mergeCell ref="AM89:AR91"/>
    <mergeCell ref="AS89:AX91"/>
    <mergeCell ref="AG78:AI80"/>
    <mergeCell ref="AJ78:AL80"/>
    <mergeCell ref="BH78:BJ80"/>
    <mergeCell ref="BK78:BM80"/>
    <mergeCell ref="AM78:AO80"/>
    <mergeCell ref="AP78:AR80"/>
    <mergeCell ref="AS78:AU80"/>
    <mergeCell ref="AV78:AX80"/>
    <mergeCell ref="AV82:AX83"/>
    <mergeCell ref="AV84:AX85"/>
    <mergeCell ref="O82:R85"/>
    <mergeCell ref="S82:X85"/>
    <mergeCell ref="Y82:AQ85"/>
    <mergeCell ref="AA86:AF88"/>
    <mergeCell ref="AS86:AX88"/>
    <mergeCell ref="BN78:BP80"/>
    <mergeCell ref="BQ78:BS80"/>
    <mergeCell ref="R101:T103"/>
    <mergeCell ref="BJ82:CB85"/>
    <mergeCell ref="BC84:BE85"/>
    <mergeCell ref="AG89:AL91"/>
    <mergeCell ref="AS98:AX100"/>
    <mergeCell ref="BI95:BN97"/>
    <mergeCell ref="O89:T91"/>
    <mergeCell ref="O92:T94"/>
    <mergeCell ref="U92:Z94"/>
    <mergeCell ref="AM92:AR94"/>
    <mergeCell ref="N82:N109"/>
    <mergeCell ref="AA92:AF94"/>
    <mergeCell ref="AG92:AL94"/>
    <mergeCell ref="AM86:AR88"/>
    <mergeCell ref="AM98:AR100"/>
    <mergeCell ref="AA98:AF100"/>
    <mergeCell ref="AR82:AU85"/>
    <mergeCell ref="U101:W103"/>
    <mergeCell ref="DY89:ED91"/>
    <mergeCell ref="O86:T88"/>
    <mergeCell ref="K101:M103"/>
    <mergeCell ref="O101:Q103"/>
    <mergeCell ref="DQ82:DX85"/>
    <mergeCell ref="AG95:AL97"/>
    <mergeCell ref="AM95:AR97"/>
    <mergeCell ref="D89:M91"/>
    <mergeCell ref="U89:Z91"/>
    <mergeCell ref="AA89:AF91"/>
    <mergeCell ref="EE82:EJ85"/>
    <mergeCell ref="DG86:DL88"/>
    <mergeCell ref="DG89:DL91"/>
    <mergeCell ref="DE82:DP85"/>
    <mergeCell ref="DS86:DX88"/>
    <mergeCell ref="DY86:ED88"/>
    <mergeCell ref="DY82:ED85"/>
    <mergeCell ref="DM86:DR88"/>
    <mergeCell ref="DS89:DX91"/>
    <mergeCell ref="DM89:DR91"/>
    <mergeCell ref="D92:G100"/>
    <mergeCell ref="AG98:AL100"/>
    <mergeCell ref="H101:J103"/>
    <mergeCell ref="H95:M100"/>
    <mergeCell ref="O95:T97"/>
    <mergeCell ref="U95:Z97"/>
    <mergeCell ref="AA95:AF97"/>
    <mergeCell ref="O98:T100"/>
    <mergeCell ref="U98:Z100"/>
    <mergeCell ref="H92:M94"/>
    <mergeCell ref="AY82:BB85"/>
    <mergeCell ref="BC82:BE83"/>
    <mergeCell ref="CU86:CZ88"/>
    <mergeCell ref="CU89:CZ91"/>
    <mergeCell ref="BU89:BZ91"/>
    <mergeCell ref="CA89:CF91"/>
    <mergeCell ref="CC82:CF85"/>
    <mergeCell ref="CG82:CL85"/>
    <mergeCell ref="BU86:BZ88"/>
    <mergeCell ref="BI86:BN88"/>
    <mergeCell ref="BL101:BN103"/>
    <mergeCell ref="BO101:BQ103"/>
    <mergeCell ref="CU82:DD85"/>
    <mergeCell ref="DA86:DF88"/>
    <mergeCell ref="DA89:DF91"/>
    <mergeCell ref="BC89:BH91"/>
    <mergeCell ref="BO86:BT88"/>
    <mergeCell ref="CA86:CF88"/>
    <mergeCell ref="BF82:BI85"/>
    <mergeCell ref="BC86:BH88"/>
    <mergeCell ref="AS95:AX97"/>
    <mergeCell ref="AS92:AX94"/>
    <mergeCell ref="AG101:AI103"/>
    <mergeCell ref="AJ101:AL103"/>
    <mergeCell ref="AM101:AO103"/>
    <mergeCell ref="AP101:AR103"/>
    <mergeCell ref="X101:Z103"/>
    <mergeCell ref="AA101:AC103"/>
    <mergeCell ref="AD101:AF103"/>
    <mergeCell ref="BF101:BH103"/>
    <mergeCell ref="BI101:BK103"/>
    <mergeCell ref="AS101:AU103"/>
    <mergeCell ref="AV101:AX103"/>
    <mergeCell ref="BC101:BE103"/>
    <mergeCell ref="AY102:BB103"/>
    <mergeCell ref="CU98:CZ100"/>
    <mergeCell ref="CU101:CW103"/>
    <mergeCell ref="BX101:BZ103"/>
    <mergeCell ref="CA101:CC103"/>
    <mergeCell ref="CD101:CF103"/>
    <mergeCell ref="BU98:BZ100"/>
    <mergeCell ref="CO86:CP103"/>
    <mergeCell ref="CQ86:CR103"/>
    <mergeCell ref="CU92:CZ94"/>
    <mergeCell ref="CJ101:CL103"/>
    <mergeCell ref="AA104:AC106"/>
    <mergeCell ref="AD104:AF106"/>
    <mergeCell ref="BF104:BH106"/>
    <mergeCell ref="CG95:CL97"/>
    <mergeCell ref="CG86:CL88"/>
    <mergeCell ref="CG101:CI103"/>
    <mergeCell ref="BR101:BT103"/>
    <mergeCell ref="BU101:BW103"/>
    <mergeCell ref="BO95:BT97"/>
    <mergeCell ref="BI98:BN100"/>
    <mergeCell ref="H104:J106"/>
    <mergeCell ref="K104:M106"/>
    <mergeCell ref="O104:Q106"/>
    <mergeCell ref="R104:T106"/>
    <mergeCell ref="U104:W106"/>
    <mergeCell ref="X104:Z106"/>
    <mergeCell ref="BI104:BK106"/>
    <mergeCell ref="BL104:BN106"/>
    <mergeCell ref="BO104:BQ106"/>
    <mergeCell ref="BR104:BT106"/>
    <mergeCell ref="AP104:AR106"/>
    <mergeCell ref="CU95:CZ97"/>
    <mergeCell ref="CS82:CT109"/>
    <mergeCell ref="CM82:CR85"/>
    <mergeCell ref="CM86:CN103"/>
    <mergeCell ref="CM108:CR109"/>
    <mergeCell ref="DA92:DF94"/>
    <mergeCell ref="DA95:DF97"/>
    <mergeCell ref="H107:J109"/>
    <mergeCell ref="K107:M109"/>
    <mergeCell ref="O107:Q109"/>
    <mergeCell ref="R107:T109"/>
    <mergeCell ref="U107:W109"/>
    <mergeCell ref="X107:Z109"/>
    <mergeCell ref="AA107:AC109"/>
    <mergeCell ref="AD107:AF109"/>
    <mergeCell ref="AS104:AU106"/>
    <mergeCell ref="AV104:AX106"/>
    <mergeCell ref="BC104:BE106"/>
    <mergeCell ref="AG107:AI109"/>
    <mergeCell ref="AJ107:AL109"/>
    <mergeCell ref="AM107:AO109"/>
    <mergeCell ref="AP107:AR109"/>
    <mergeCell ref="AG104:AI106"/>
    <mergeCell ref="AJ104:AL106"/>
    <mergeCell ref="AM104:AO106"/>
    <mergeCell ref="BI107:BK109"/>
    <mergeCell ref="BL107:BN109"/>
    <mergeCell ref="BO107:BQ109"/>
    <mergeCell ref="AS107:AU109"/>
    <mergeCell ref="AV107:AX109"/>
    <mergeCell ref="BF107:BH109"/>
    <mergeCell ref="AY104:BB106"/>
    <mergeCell ref="BC107:BE109"/>
    <mergeCell ref="AY107:BB109"/>
    <mergeCell ref="DS92:DX94"/>
    <mergeCell ref="DY92:ED94"/>
    <mergeCell ref="DS95:DX97"/>
    <mergeCell ref="DY95:ED97"/>
    <mergeCell ref="DM92:DR94"/>
    <mergeCell ref="DM98:DR100"/>
    <mergeCell ref="DS98:DX100"/>
    <mergeCell ref="DM95:DR97"/>
    <mergeCell ref="DY101:EA103"/>
    <mergeCell ref="EB101:ED103"/>
    <mergeCell ref="DG98:DL100"/>
    <mergeCell ref="CU104:CW106"/>
    <mergeCell ref="CX104:CZ106"/>
    <mergeCell ref="DA104:DC106"/>
    <mergeCell ref="DG104:DI106"/>
    <mergeCell ref="DJ104:DL106"/>
    <mergeCell ref="DM101:DO103"/>
    <mergeCell ref="DA107:DC109"/>
    <mergeCell ref="DD104:DF106"/>
    <mergeCell ref="DP101:DR103"/>
    <mergeCell ref="DG101:DI103"/>
    <mergeCell ref="DJ101:DL103"/>
    <mergeCell ref="DA98:DF100"/>
    <mergeCell ref="DP104:DR106"/>
    <mergeCell ref="BU104:BW106"/>
    <mergeCell ref="BX104:BZ106"/>
    <mergeCell ref="DV104:DX106"/>
    <mergeCell ref="DS101:DU103"/>
    <mergeCell ref="DV101:DX103"/>
    <mergeCell ref="DD101:DF103"/>
    <mergeCell ref="DA101:DC103"/>
    <mergeCell ref="DS104:DU106"/>
    <mergeCell ref="CA104:CC106"/>
    <mergeCell ref="CD104:CF106"/>
    <mergeCell ref="BX107:BZ109"/>
    <mergeCell ref="CA107:CC109"/>
    <mergeCell ref="CM104:CR105"/>
    <mergeCell ref="CM106:CR107"/>
    <mergeCell ref="CD107:CF109"/>
    <mergeCell ref="CG107:CI109"/>
    <mergeCell ref="BO98:BT100"/>
    <mergeCell ref="BC98:BH100"/>
    <mergeCell ref="CU107:CW109"/>
    <mergeCell ref="CX107:CZ109"/>
    <mergeCell ref="CJ107:CL109"/>
    <mergeCell ref="CG104:CI106"/>
    <mergeCell ref="CJ104:CL106"/>
    <mergeCell ref="CX101:CZ103"/>
    <mergeCell ref="BR107:BT109"/>
    <mergeCell ref="BU107:BW109"/>
    <mergeCell ref="EB107:ED109"/>
    <mergeCell ref="DY104:EA106"/>
    <mergeCell ref="DD107:DF109"/>
    <mergeCell ref="DG107:DI109"/>
    <mergeCell ref="DJ107:DL109"/>
    <mergeCell ref="DM107:DO109"/>
    <mergeCell ref="DS107:DU109"/>
    <mergeCell ref="EB104:ED106"/>
    <mergeCell ref="K37:M39"/>
    <mergeCell ref="K40:M42"/>
    <mergeCell ref="CA98:CF100"/>
    <mergeCell ref="CG98:CL100"/>
    <mergeCell ref="CA92:CF94"/>
    <mergeCell ref="CG92:CL94"/>
    <mergeCell ref="BC95:BH97"/>
    <mergeCell ref="AY86:BB101"/>
    <mergeCell ref="BC92:BH94"/>
    <mergeCell ref="BI92:BN94"/>
    <mergeCell ref="CV64:DB67"/>
    <mergeCell ref="CV68:DB71"/>
    <mergeCell ref="B101:G109"/>
    <mergeCell ref="CG89:CL91"/>
    <mergeCell ref="BO89:BT91"/>
    <mergeCell ref="BU95:BZ97"/>
    <mergeCell ref="CA95:CF97"/>
    <mergeCell ref="BI89:BN91"/>
    <mergeCell ref="BO92:BT94"/>
    <mergeCell ref="BU92:BZ94"/>
    <mergeCell ref="CV22:CZ23"/>
    <mergeCell ref="DA22:DE23"/>
    <mergeCell ref="CV24:CZ25"/>
    <mergeCell ref="DA24:DE25"/>
    <mergeCell ref="CV78:DJ80"/>
    <mergeCell ref="DV75:EJ77"/>
    <mergeCell ref="DV78:EJ80"/>
    <mergeCell ref="DK78:DU80"/>
    <mergeCell ref="CV72:DJ74"/>
    <mergeCell ref="DV72:EJ74"/>
    <mergeCell ref="CV60:DB63"/>
    <mergeCell ref="DX60:EJ63"/>
    <mergeCell ref="CV50:EJ51"/>
    <mergeCell ref="CV52:DB55"/>
    <mergeCell ref="CV56:DB59"/>
    <mergeCell ref="DC52:DP55"/>
    <mergeCell ref="DQ52:DW55"/>
    <mergeCell ref="DX56:EJ59"/>
    <mergeCell ref="DX52:EJ55"/>
    <mergeCell ref="DQ56:DW59"/>
    <mergeCell ref="CV44:DO48"/>
    <mergeCell ref="DP44:EJ48"/>
    <mergeCell ref="DU30:DY31"/>
    <mergeCell ref="DZ30:EJ31"/>
    <mergeCell ref="DU32:DY33"/>
    <mergeCell ref="DZ32:EJ33"/>
    <mergeCell ref="DK32:DO33"/>
    <mergeCell ref="DA30:DE31"/>
    <mergeCell ref="DP32:DT33"/>
    <mergeCell ref="CV34:CZ35"/>
    <mergeCell ref="DP42:DT43"/>
    <mergeCell ref="CV26:CZ27"/>
    <mergeCell ref="CV28:CZ29"/>
    <mergeCell ref="CV30:CZ31"/>
    <mergeCell ref="DF30:DJ31"/>
    <mergeCell ref="DK28:DO29"/>
    <mergeCell ref="DF28:DJ29"/>
    <mergeCell ref="DP36:DT37"/>
    <mergeCell ref="DK30:DO31"/>
    <mergeCell ref="DP34:DT35"/>
    <mergeCell ref="DF24:DJ25"/>
    <mergeCell ref="DK24:DO25"/>
    <mergeCell ref="DF22:DJ23"/>
    <mergeCell ref="DK22:DO23"/>
    <mergeCell ref="DP22:DT23"/>
    <mergeCell ref="DU24:DY25"/>
    <mergeCell ref="DZ34:EJ35"/>
    <mergeCell ref="DZ36:EJ37"/>
    <mergeCell ref="DZ38:EJ39"/>
    <mergeCell ref="DU40:DY41"/>
    <mergeCell ref="DZ40:EJ41"/>
    <mergeCell ref="DU34:DY35"/>
    <mergeCell ref="DU38:DY39"/>
    <mergeCell ref="DU36:DY37"/>
    <mergeCell ref="CV18:DO21"/>
    <mergeCell ref="DP18:EJ19"/>
    <mergeCell ref="DP20:DY21"/>
    <mergeCell ref="EB20:EJ21"/>
    <mergeCell ref="DZ20:EA21"/>
    <mergeCell ref="DX64:EJ67"/>
    <mergeCell ref="CV32:CZ33"/>
    <mergeCell ref="DA32:DE33"/>
    <mergeCell ref="DF32:DJ33"/>
    <mergeCell ref="DA28:DE29"/>
    <mergeCell ref="DZ22:EJ23"/>
    <mergeCell ref="DP24:DT25"/>
    <mergeCell ref="DP30:DT31"/>
    <mergeCell ref="DU28:DY29"/>
    <mergeCell ref="DZ28:EJ29"/>
    <mergeCell ref="DP28:DT29"/>
    <mergeCell ref="DZ26:EJ27"/>
    <mergeCell ref="DU22:DY23"/>
    <mergeCell ref="DP26:DT27"/>
    <mergeCell ref="DU26:DY27"/>
    <mergeCell ref="DF26:DJ27"/>
    <mergeCell ref="DK26:DO27"/>
    <mergeCell ref="CV36:CZ37"/>
    <mergeCell ref="DA36:DE37"/>
    <mergeCell ref="DF36:DJ37"/>
    <mergeCell ref="DA34:DE35"/>
    <mergeCell ref="DF34:DJ35"/>
    <mergeCell ref="DK34:DO35"/>
    <mergeCell ref="DA26:DE27"/>
    <mergeCell ref="DF40:DJ41"/>
    <mergeCell ref="DK40:DO41"/>
    <mergeCell ref="DK36:DO37"/>
    <mergeCell ref="DF38:DJ39"/>
    <mergeCell ref="DK38:DO39"/>
    <mergeCell ref="DP38:DT39"/>
    <mergeCell ref="DP40:DT41"/>
    <mergeCell ref="DF42:DJ43"/>
    <mergeCell ref="DK42:DO43"/>
    <mergeCell ref="DU42:DY43"/>
    <mergeCell ref="DZ42:EJ43"/>
    <mergeCell ref="CV38:CZ39"/>
    <mergeCell ref="DA38:DE39"/>
    <mergeCell ref="CV42:CZ43"/>
    <mergeCell ref="DA42:DE43"/>
    <mergeCell ref="CV40:CZ41"/>
    <mergeCell ref="DA40:DE41"/>
    <mergeCell ref="EL53:EO54"/>
    <mergeCell ref="EL65:GC66"/>
    <mergeCell ref="FL63:GC64"/>
    <mergeCell ref="FL49:GC50"/>
    <mergeCell ref="FL51:GC52"/>
    <mergeCell ref="FL53:GC54"/>
    <mergeCell ref="FL55:GC56"/>
    <mergeCell ref="FH63:FK64"/>
    <mergeCell ref="FH55:FK56"/>
    <mergeCell ref="FH57:FK58"/>
    <mergeCell ref="EL43:EO44"/>
    <mergeCell ref="EL45:EO46"/>
    <mergeCell ref="EL47:EO48"/>
    <mergeCell ref="EL82:GC83"/>
    <mergeCell ref="EL61:EO62"/>
    <mergeCell ref="EL63:EO64"/>
    <mergeCell ref="EP43:FG44"/>
    <mergeCell ref="EP45:FG46"/>
    <mergeCell ref="EP47:FG48"/>
    <mergeCell ref="EP49:FG50"/>
    <mergeCell ref="FV90:FY92"/>
    <mergeCell ref="FZ90:GC92"/>
    <mergeCell ref="EL90:EO92"/>
    <mergeCell ref="EP90:ES92"/>
    <mergeCell ref="ET90:EW92"/>
    <mergeCell ref="EX90:FB92"/>
    <mergeCell ref="FC90:FL92"/>
    <mergeCell ref="EL93:EO95"/>
    <mergeCell ref="EP93:ES95"/>
    <mergeCell ref="ET93:EW95"/>
    <mergeCell ref="EX93:FB95"/>
    <mergeCell ref="FM90:FQ92"/>
    <mergeCell ref="FR90:FU92"/>
    <mergeCell ref="FV96:FY98"/>
    <mergeCell ref="FZ96:GC98"/>
    <mergeCell ref="FC93:FL95"/>
    <mergeCell ref="FM93:FQ95"/>
    <mergeCell ref="FR93:FU95"/>
    <mergeCell ref="FV93:FY95"/>
    <mergeCell ref="EP96:ES98"/>
    <mergeCell ref="ET96:EW98"/>
    <mergeCell ref="EX96:FB98"/>
    <mergeCell ref="FC96:FL98"/>
    <mergeCell ref="FM96:FQ98"/>
    <mergeCell ref="FR96:FU98"/>
    <mergeCell ref="EL69:EO70"/>
    <mergeCell ref="EP69:FG70"/>
    <mergeCell ref="EP57:FG58"/>
    <mergeCell ref="EP63:FG64"/>
    <mergeCell ref="EP61:FG62"/>
    <mergeCell ref="EP67:FG68"/>
    <mergeCell ref="EP59:FG60"/>
    <mergeCell ref="EL67:EO68"/>
    <mergeCell ref="FH47:FK48"/>
    <mergeCell ref="FH61:FK62"/>
    <mergeCell ref="EP51:FG52"/>
    <mergeCell ref="EP53:FG54"/>
    <mergeCell ref="FH59:FK60"/>
    <mergeCell ref="FH53:FK54"/>
    <mergeCell ref="EL41:EO42"/>
    <mergeCell ref="FL39:GC40"/>
    <mergeCell ref="FL41:GC42"/>
    <mergeCell ref="FL43:GC44"/>
    <mergeCell ref="FL45:GC46"/>
    <mergeCell ref="FL47:GC48"/>
    <mergeCell ref="EP41:FG42"/>
    <mergeCell ref="FH41:FK42"/>
    <mergeCell ref="FH43:FK44"/>
    <mergeCell ref="FH45:FK46"/>
    <mergeCell ref="FH76:GC80"/>
    <mergeCell ref="FL57:GC58"/>
    <mergeCell ref="FH39:FK40"/>
    <mergeCell ref="EP55:FG56"/>
    <mergeCell ref="EL49:EO50"/>
    <mergeCell ref="EL51:EO52"/>
    <mergeCell ref="EL39:EO40"/>
    <mergeCell ref="EP39:FG40"/>
    <mergeCell ref="FH49:FK50"/>
    <mergeCell ref="FH51:FK52"/>
    <mergeCell ref="FZ36:GC38"/>
    <mergeCell ref="FK36:FY38"/>
    <mergeCell ref="FE36:FJ38"/>
    <mergeCell ref="EL33:GC34"/>
    <mergeCell ref="EL36:EO38"/>
    <mergeCell ref="EP36:FD38"/>
    <mergeCell ref="H13:I16"/>
    <mergeCell ref="EL25:GC26"/>
    <mergeCell ref="EL27:GC28"/>
    <mergeCell ref="B10:G11"/>
    <mergeCell ref="BS10:BY11"/>
    <mergeCell ref="BZ10:CU11"/>
    <mergeCell ref="H10:I11"/>
    <mergeCell ref="AY10:BG11"/>
    <mergeCell ref="BM10:BR11"/>
    <mergeCell ref="DZ24:EJ25"/>
    <mergeCell ref="DQ60:DW63"/>
    <mergeCell ref="DQ64:DW67"/>
    <mergeCell ref="DQ68:DW71"/>
    <mergeCell ref="DC64:DP67"/>
    <mergeCell ref="DC56:DP59"/>
    <mergeCell ref="DC60:DP63"/>
    <mergeCell ref="EE104:EJ105"/>
    <mergeCell ref="DV107:DX109"/>
    <mergeCell ref="DY107:EA109"/>
    <mergeCell ref="DM104:DO106"/>
    <mergeCell ref="EE106:EJ107"/>
    <mergeCell ref="DC68:DP71"/>
    <mergeCell ref="DX68:EJ71"/>
    <mergeCell ref="DK72:DU77"/>
    <mergeCell ref="CV75:DJ77"/>
    <mergeCell ref="DP107:DR109"/>
    <mergeCell ref="FU107:GC110"/>
    <mergeCell ref="EL107:EV110"/>
    <mergeCell ref="EW107:FT110"/>
    <mergeCell ref="EE86:EF103"/>
    <mergeCell ref="EE108:EJ109"/>
    <mergeCell ref="EI86:EJ103"/>
    <mergeCell ref="FG99:FL101"/>
    <mergeCell ref="FZ93:GC95"/>
    <mergeCell ref="EL96:EO98"/>
    <mergeCell ref="EG86:EH103"/>
  </mergeCells>
  <printOptions/>
  <pageMargins left="0.45" right="0.2755905511811024" top="0.24" bottom="0.21" header="0.1968503937007874" footer="0.2"/>
  <pageSetup fitToHeight="1" fitToWidth="1" horizontalDpi="300" verticalDpi="300" orientation="landscape" paperSize="8" scale="55" r:id="rId5"/>
  <drawing r:id="rId4"/>
  <legacyDrawing r:id="rId3"/>
  <oleObjects>
    <oleObject progId="HANAKO.Document.9" shapeId="238491" r:id="rId1"/>
    <oleObject progId="HANAKO.Document.9" shapeId="159775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24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9" sqref="N9"/>
    </sheetView>
  </sheetViews>
  <sheetFormatPr defaultColWidth="9.00390625" defaultRowHeight="13.5"/>
  <cols>
    <col min="1" max="1" width="4.00390625" style="1" customWidth="1"/>
    <col min="2" max="2" width="4.375" style="1" customWidth="1"/>
    <col min="3" max="3" width="4.25390625" style="1" customWidth="1"/>
    <col min="4" max="4" width="3.125" style="1" customWidth="1"/>
    <col min="5" max="5" width="9.75390625" style="1" customWidth="1"/>
    <col min="6" max="6" width="4.625" style="1" customWidth="1"/>
    <col min="7" max="7" width="7.00390625" style="1" customWidth="1"/>
    <col min="8" max="8" width="7.875" style="1" customWidth="1"/>
    <col min="9" max="9" width="7.50390625" style="1" customWidth="1"/>
    <col min="10" max="10" width="4.50390625" style="1" customWidth="1"/>
    <col min="11" max="12" width="4.875" style="1" customWidth="1"/>
    <col min="13" max="13" width="4.375" style="1" customWidth="1"/>
    <col min="14" max="14" width="8.375" style="1" customWidth="1"/>
    <col min="15" max="15" width="6.00390625" style="1" customWidth="1"/>
    <col min="16" max="16" width="7.875" style="18" customWidth="1"/>
    <col min="17" max="17" width="1.75390625" style="1" customWidth="1"/>
    <col min="18" max="18" width="4.00390625" style="1" customWidth="1"/>
    <col min="19" max="19" width="5.50390625" style="1" customWidth="1"/>
    <col min="20" max="20" width="4.625" style="1" customWidth="1"/>
    <col min="21" max="21" width="4.00390625" style="1" customWidth="1"/>
    <col min="22" max="22" width="3.00390625" style="1" customWidth="1"/>
    <col min="23" max="23" width="3.375" style="1" customWidth="1"/>
    <col min="24" max="24" width="4.625" style="1" customWidth="1"/>
    <col min="25" max="16384" width="9.00390625" style="1" customWidth="1"/>
  </cols>
  <sheetData>
    <row r="1" spans="1:24" ht="36" customHeight="1">
      <c r="A1" s="781" t="s">
        <v>32</v>
      </c>
      <c r="B1" s="781"/>
      <c r="C1" s="781"/>
      <c r="D1" s="784" t="s">
        <v>311</v>
      </c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9" t="s">
        <v>39</v>
      </c>
      <c r="V1" s="789"/>
      <c r="W1" s="789"/>
      <c r="X1" s="789"/>
    </row>
    <row r="2" spans="2:24" ht="42" customHeight="1" thickBot="1">
      <c r="B2" s="44" t="s">
        <v>42</v>
      </c>
      <c r="C2" s="11" t="s">
        <v>10</v>
      </c>
      <c r="D2" s="12" t="s">
        <v>16</v>
      </c>
      <c r="E2" s="12" t="s">
        <v>8</v>
      </c>
      <c r="F2" s="12" t="s">
        <v>9</v>
      </c>
      <c r="G2" s="12" t="s">
        <v>11</v>
      </c>
      <c r="H2" s="792" t="s">
        <v>13</v>
      </c>
      <c r="I2" s="792"/>
      <c r="J2" s="11" t="s">
        <v>21</v>
      </c>
      <c r="K2" s="12" t="s">
        <v>14</v>
      </c>
      <c r="L2" s="12" t="s">
        <v>15</v>
      </c>
      <c r="M2" s="12" t="s">
        <v>7</v>
      </c>
      <c r="N2" s="793" t="s">
        <v>308</v>
      </c>
      <c r="O2" s="794"/>
      <c r="P2" s="12" t="s">
        <v>18</v>
      </c>
      <c r="Q2" s="37" t="s">
        <v>17</v>
      </c>
      <c r="R2" s="12" t="s">
        <v>19</v>
      </c>
      <c r="S2" s="785" t="s">
        <v>41</v>
      </c>
      <c r="T2" s="786"/>
      <c r="U2" s="787" t="s">
        <v>43</v>
      </c>
      <c r="V2" s="788"/>
      <c r="W2" s="782" t="s">
        <v>42</v>
      </c>
      <c r="X2" s="783"/>
    </row>
    <row r="3" spans="1:24" ht="21.75" customHeight="1" thickBot="1">
      <c r="A3" s="795" t="s">
        <v>35</v>
      </c>
      <c r="B3" s="174">
        <v>1</v>
      </c>
      <c r="C3" s="218" t="s">
        <v>315</v>
      </c>
      <c r="D3" s="219" t="s">
        <v>316</v>
      </c>
      <c r="E3" s="217">
        <v>43383</v>
      </c>
      <c r="F3" s="14"/>
      <c r="G3" s="16" t="s">
        <v>310</v>
      </c>
      <c r="H3" s="21" t="str">
        <f>VLOOKUP(S3,メンバー!$B$20:$C$60,2,0)</f>
        <v>金ヶ崎</v>
      </c>
      <c r="I3" s="21" t="str">
        <f>VLOOKUP(T3,メンバー!$B$20:$C$60,2,0)</f>
        <v>花巻</v>
      </c>
      <c r="J3" s="29" t="s">
        <v>33</v>
      </c>
      <c r="K3" s="30" t="s">
        <v>197</v>
      </c>
      <c r="L3" s="30" t="s">
        <v>299</v>
      </c>
      <c r="M3" s="29" t="s">
        <v>33</v>
      </c>
      <c r="N3" s="7" t="s">
        <v>309</v>
      </c>
      <c r="O3" s="790" t="s">
        <v>31</v>
      </c>
      <c r="P3" s="190" t="s">
        <v>33</v>
      </c>
      <c r="Q3" s="31"/>
      <c r="R3" s="31" t="s">
        <v>33</v>
      </c>
      <c r="S3" s="181">
        <v>1</v>
      </c>
      <c r="T3" s="181">
        <v>2</v>
      </c>
      <c r="U3" s="13" t="s">
        <v>296</v>
      </c>
      <c r="V3" s="14" t="s">
        <v>217</v>
      </c>
      <c r="W3" s="802" t="s">
        <v>35</v>
      </c>
      <c r="X3" s="53">
        <v>1</v>
      </c>
    </row>
    <row r="4" spans="1:24" ht="21.75" customHeight="1">
      <c r="A4" s="796"/>
      <c r="B4" s="173">
        <v>2</v>
      </c>
      <c r="C4" s="218" t="s">
        <v>47</v>
      </c>
      <c r="D4" s="219" t="s">
        <v>260</v>
      </c>
      <c r="E4" s="217">
        <v>42203</v>
      </c>
      <c r="F4" s="14" t="s">
        <v>221</v>
      </c>
      <c r="G4" s="16" t="s">
        <v>310</v>
      </c>
      <c r="H4" s="21" t="str">
        <f>VLOOKUP(S4,メンバー!$B$20:$C$60,2,0)</f>
        <v> </v>
      </c>
      <c r="I4" s="21" t="str">
        <f>VLOOKUP(T4,メンバー!$B$20:$C$60,2,0)</f>
        <v> </v>
      </c>
      <c r="J4" s="14" t="s">
        <v>33</v>
      </c>
      <c r="K4" s="23" t="s">
        <v>33</v>
      </c>
      <c r="L4" s="23" t="s">
        <v>33</v>
      </c>
      <c r="M4" s="14" t="s">
        <v>33</v>
      </c>
      <c r="N4" s="6" t="s">
        <v>132</v>
      </c>
      <c r="O4" s="791"/>
      <c r="P4" s="191" t="s">
        <v>197</v>
      </c>
      <c r="Q4" s="17"/>
      <c r="R4" s="17" t="s">
        <v>34</v>
      </c>
      <c r="S4" s="182">
        <v>22</v>
      </c>
      <c r="T4" s="182">
        <v>23</v>
      </c>
      <c r="U4" s="13" t="s">
        <v>47</v>
      </c>
      <c r="V4" s="14" t="s">
        <v>260</v>
      </c>
      <c r="W4" s="803"/>
      <c r="X4" s="46">
        <v>2</v>
      </c>
    </row>
    <row r="5" spans="1:24" ht="21.75" customHeight="1">
      <c r="A5" s="796"/>
      <c r="B5" s="173">
        <v>3</v>
      </c>
      <c r="C5" s="218" t="s">
        <v>296</v>
      </c>
      <c r="D5" s="219" t="s">
        <v>130</v>
      </c>
      <c r="E5" s="217">
        <v>42203</v>
      </c>
      <c r="F5" s="14" t="s">
        <v>282</v>
      </c>
      <c r="G5" s="16" t="s">
        <v>310</v>
      </c>
      <c r="H5" s="21" t="str">
        <f>VLOOKUP(S5,メンバー!$B$20:$C$60,2,0)</f>
        <v> </v>
      </c>
      <c r="I5" s="21" t="str">
        <f>VLOOKUP(T5,メンバー!$B$20:$C$60,2,0)</f>
        <v> </v>
      </c>
      <c r="J5" s="14" t="s">
        <v>33</v>
      </c>
      <c r="K5" s="23" t="s">
        <v>33</v>
      </c>
      <c r="L5" s="23" t="s">
        <v>33</v>
      </c>
      <c r="M5" s="14" t="s">
        <v>33</v>
      </c>
      <c r="N5" s="6"/>
      <c r="O5" s="791"/>
      <c r="P5" s="191" t="s">
        <v>222</v>
      </c>
      <c r="Q5" s="17"/>
      <c r="R5" s="17" t="s">
        <v>34</v>
      </c>
      <c r="S5" s="182">
        <v>8</v>
      </c>
      <c r="T5" s="182">
        <v>9</v>
      </c>
      <c r="U5" s="13" t="s">
        <v>296</v>
      </c>
      <c r="V5" s="14" t="s">
        <v>130</v>
      </c>
      <c r="W5" s="803"/>
      <c r="X5" s="46">
        <v>3</v>
      </c>
    </row>
    <row r="6" spans="1:24" ht="21.75" customHeight="1">
      <c r="A6" s="796"/>
      <c r="B6" s="173">
        <v>4</v>
      </c>
      <c r="C6" s="218" t="s">
        <v>47</v>
      </c>
      <c r="D6" s="219" t="s">
        <v>130</v>
      </c>
      <c r="E6" s="217">
        <v>42203</v>
      </c>
      <c r="F6" s="14" t="s">
        <v>282</v>
      </c>
      <c r="G6" s="16" t="s">
        <v>310</v>
      </c>
      <c r="H6" s="21" t="str">
        <f>VLOOKUP(S6,メンバー!$B$20:$C$60,2,0)</f>
        <v> </v>
      </c>
      <c r="I6" s="21" t="str">
        <f>VLOOKUP(T6,メンバー!$B$20:$C$60,2,0)</f>
        <v> </v>
      </c>
      <c r="J6" s="14" t="s">
        <v>33</v>
      </c>
      <c r="K6" s="23" t="s">
        <v>33</v>
      </c>
      <c r="L6" s="23" t="s">
        <v>33</v>
      </c>
      <c r="M6" s="14" t="s">
        <v>33</v>
      </c>
      <c r="N6" s="6"/>
      <c r="O6" s="791"/>
      <c r="P6" s="191" t="s">
        <v>198</v>
      </c>
      <c r="Q6" s="17"/>
      <c r="R6" s="17" t="s">
        <v>34</v>
      </c>
      <c r="S6" s="182">
        <v>20</v>
      </c>
      <c r="T6" s="182">
        <v>21</v>
      </c>
      <c r="U6" s="13" t="s">
        <v>47</v>
      </c>
      <c r="V6" s="14" t="s">
        <v>130</v>
      </c>
      <c r="W6" s="803"/>
      <c r="X6" s="46">
        <v>4</v>
      </c>
    </row>
    <row r="7" spans="1:24" ht="21.75" customHeight="1">
      <c r="A7" s="796"/>
      <c r="B7" s="173">
        <v>5</v>
      </c>
      <c r="C7" s="218" t="s">
        <v>296</v>
      </c>
      <c r="D7" s="219" t="s">
        <v>131</v>
      </c>
      <c r="E7" s="217">
        <v>42203</v>
      </c>
      <c r="F7" s="14" t="s">
        <v>283</v>
      </c>
      <c r="G7" s="16" t="s">
        <v>310</v>
      </c>
      <c r="H7" s="21" t="str">
        <f>VLOOKUP(S7,メンバー!$B$20:$C$60,2,0)</f>
        <v> </v>
      </c>
      <c r="I7" s="21" t="str">
        <f>VLOOKUP(T7,メンバー!$B$20:$C$60,2,0)</f>
        <v> </v>
      </c>
      <c r="J7" s="14" t="s">
        <v>33</v>
      </c>
      <c r="K7" s="23" t="s">
        <v>33</v>
      </c>
      <c r="L7" s="23" t="s">
        <v>33</v>
      </c>
      <c r="M7" s="14" t="s">
        <v>33</v>
      </c>
      <c r="N7" s="6"/>
      <c r="O7" s="791"/>
      <c r="P7" s="191" t="s">
        <v>223</v>
      </c>
      <c r="Q7" s="17"/>
      <c r="R7" s="17" t="s">
        <v>34</v>
      </c>
      <c r="S7" s="182">
        <v>4</v>
      </c>
      <c r="T7" s="182">
        <v>5</v>
      </c>
      <c r="U7" s="13" t="s">
        <v>296</v>
      </c>
      <c r="V7" s="14" t="s">
        <v>131</v>
      </c>
      <c r="W7" s="803"/>
      <c r="X7" s="46">
        <v>5</v>
      </c>
    </row>
    <row r="8" spans="1:27" ht="21.75" customHeight="1">
      <c r="A8" s="796"/>
      <c r="B8" s="173">
        <v>6</v>
      </c>
      <c r="C8" s="218" t="s">
        <v>47</v>
      </c>
      <c r="D8" s="219" t="s">
        <v>131</v>
      </c>
      <c r="E8" s="217">
        <v>42203</v>
      </c>
      <c r="F8" s="14" t="s">
        <v>283</v>
      </c>
      <c r="G8" s="16" t="s">
        <v>310</v>
      </c>
      <c r="H8" s="21" t="str">
        <f>VLOOKUP(S8,メンバー!$B$20:$C$60,2,0)</f>
        <v> </v>
      </c>
      <c r="I8" s="21" t="str">
        <f>VLOOKUP(T8,メンバー!$B$20:$C$60,2,0)</f>
        <v> </v>
      </c>
      <c r="J8" s="14" t="s">
        <v>33</v>
      </c>
      <c r="K8" s="23" t="s">
        <v>33</v>
      </c>
      <c r="L8" s="23" t="s">
        <v>33</v>
      </c>
      <c r="M8" s="14" t="s">
        <v>33</v>
      </c>
      <c r="N8" s="6"/>
      <c r="O8" s="791"/>
      <c r="P8" s="192" t="s">
        <v>224</v>
      </c>
      <c r="Q8" s="17"/>
      <c r="R8" s="17" t="s">
        <v>34</v>
      </c>
      <c r="S8" s="182">
        <v>24</v>
      </c>
      <c r="T8" s="182">
        <v>25</v>
      </c>
      <c r="U8" s="13" t="s">
        <v>47</v>
      </c>
      <c r="V8" s="14" t="s">
        <v>131</v>
      </c>
      <c r="W8" s="803"/>
      <c r="X8" s="46">
        <v>6</v>
      </c>
      <c r="AA8" s="172"/>
    </row>
    <row r="9" spans="1:27" ht="21.75" customHeight="1">
      <c r="A9" s="796"/>
      <c r="B9" s="173">
        <v>7</v>
      </c>
      <c r="C9" s="218" t="s">
        <v>296</v>
      </c>
      <c r="D9" s="219" t="s">
        <v>132</v>
      </c>
      <c r="E9" s="217">
        <v>42203</v>
      </c>
      <c r="F9" s="14" t="s">
        <v>284</v>
      </c>
      <c r="G9" s="16" t="s">
        <v>310</v>
      </c>
      <c r="H9" s="21" t="str">
        <f>VLOOKUP(S9,メンバー!$B$20:$C$60,2,0)</f>
        <v> </v>
      </c>
      <c r="I9" s="21" t="str">
        <f>VLOOKUP(T9,メンバー!$B$20:$C$60,2,0)</f>
        <v> </v>
      </c>
      <c r="J9" s="14" t="s">
        <v>33</v>
      </c>
      <c r="K9" s="23" t="s">
        <v>33</v>
      </c>
      <c r="L9" s="23" t="s">
        <v>33</v>
      </c>
      <c r="M9" s="14" t="s">
        <v>33</v>
      </c>
      <c r="N9" s="6"/>
      <c r="O9" s="791"/>
      <c r="P9" s="191" t="s">
        <v>225</v>
      </c>
      <c r="Q9" s="17"/>
      <c r="R9" s="17" t="s">
        <v>34</v>
      </c>
      <c r="S9" s="182">
        <v>10</v>
      </c>
      <c r="T9" s="182">
        <v>11</v>
      </c>
      <c r="U9" s="13" t="s">
        <v>296</v>
      </c>
      <c r="V9" s="14" t="s">
        <v>132</v>
      </c>
      <c r="W9" s="803"/>
      <c r="X9" s="46">
        <v>7</v>
      </c>
      <c r="AA9" s="172" t="s">
        <v>199</v>
      </c>
    </row>
    <row r="10" spans="1:27" ht="21.75" customHeight="1">
      <c r="A10" s="796"/>
      <c r="B10" s="173">
        <v>8</v>
      </c>
      <c r="C10" s="218" t="s">
        <v>47</v>
      </c>
      <c r="D10" s="219" t="s">
        <v>132</v>
      </c>
      <c r="E10" s="217">
        <v>42203</v>
      </c>
      <c r="F10" s="14" t="s">
        <v>284</v>
      </c>
      <c r="G10" s="16" t="s">
        <v>310</v>
      </c>
      <c r="H10" s="21" t="str">
        <f>VLOOKUP(S10,メンバー!$B$20:$C$60,2,0)</f>
        <v> </v>
      </c>
      <c r="I10" s="21" t="str">
        <f>VLOOKUP(T10,メンバー!$B$20:$C$60,2,0)</f>
        <v> </v>
      </c>
      <c r="J10" s="14" t="s">
        <v>33</v>
      </c>
      <c r="K10" s="23" t="s">
        <v>33</v>
      </c>
      <c r="L10" s="23" t="s">
        <v>33</v>
      </c>
      <c r="M10" s="14" t="s">
        <v>33</v>
      </c>
      <c r="N10" s="6"/>
      <c r="O10" s="791"/>
      <c r="P10" s="193" t="s">
        <v>226</v>
      </c>
      <c r="Q10" s="17"/>
      <c r="R10" s="17" t="s">
        <v>34</v>
      </c>
      <c r="S10" s="182">
        <v>18</v>
      </c>
      <c r="T10" s="182">
        <v>19</v>
      </c>
      <c r="U10" s="13" t="s">
        <v>47</v>
      </c>
      <c r="V10" s="14" t="s">
        <v>132</v>
      </c>
      <c r="W10" s="803"/>
      <c r="X10" s="46">
        <v>8</v>
      </c>
      <c r="AA10" s="172" t="s">
        <v>200</v>
      </c>
    </row>
    <row r="11" spans="1:27" ht="21.75" customHeight="1">
      <c r="A11" s="796"/>
      <c r="B11" s="173">
        <v>9</v>
      </c>
      <c r="C11" s="218" t="s">
        <v>297</v>
      </c>
      <c r="D11" s="219" t="s">
        <v>261</v>
      </c>
      <c r="E11" s="217">
        <v>42203</v>
      </c>
      <c r="F11" s="14" t="s">
        <v>264</v>
      </c>
      <c r="G11" s="16" t="s">
        <v>310</v>
      </c>
      <c r="H11" s="21" t="str">
        <f>VLOOKUP(S11,メンバー!$B$20:$C$60,2,0)</f>
        <v>花巻</v>
      </c>
      <c r="I11" s="21" t="str">
        <f>VLOOKUP(T11,メンバー!$B$20:$C$60,2,0)</f>
        <v> </v>
      </c>
      <c r="J11" s="14" t="s">
        <v>33</v>
      </c>
      <c r="K11" s="23" t="s">
        <v>33</v>
      </c>
      <c r="L11" s="23" t="s">
        <v>33</v>
      </c>
      <c r="M11" s="14" t="s">
        <v>33</v>
      </c>
      <c r="N11" s="6"/>
      <c r="O11" s="6"/>
      <c r="P11" s="191" t="s">
        <v>227</v>
      </c>
      <c r="Q11" s="17"/>
      <c r="R11" s="17" t="s">
        <v>34</v>
      </c>
      <c r="S11" s="182">
        <v>2</v>
      </c>
      <c r="T11" s="182">
        <v>3</v>
      </c>
      <c r="U11" s="13" t="s">
        <v>297</v>
      </c>
      <c r="V11" s="14" t="s">
        <v>261</v>
      </c>
      <c r="W11" s="803"/>
      <c r="X11" s="46">
        <v>9</v>
      </c>
      <c r="AA11" s="172" t="s">
        <v>201</v>
      </c>
    </row>
    <row r="12" spans="1:27" ht="21.75" customHeight="1">
      <c r="A12" s="796"/>
      <c r="B12" s="173">
        <v>10</v>
      </c>
      <c r="C12" s="218" t="s">
        <v>297</v>
      </c>
      <c r="D12" s="219" t="s">
        <v>130</v>
      </c>
      <c r="E12" s="217">
        <v>42203</v>
      </c>
      <c r="F12" s="14" t="s">
        <v>153</v>
      </c>
      <c r="G12" s="16" t="s">
        <v>310</v>
      </c>
      <c r="H12" s="21" t="str">
        <f>VLOOKUP(S12,メンバー!$B$20:$C$60,2,0)</f>
        <v> </v>
      </c>
      <c r="I12" s="21" t="str">
        <f>VLOOKUP(T12,メンバー!$B$20:$C$60,2,0)</f>
        <v> </v>
      </c>
      <c r="J12" s="14" t="s">
        <v>33</v>
      </c>
      <c r="K12" s="23" t="s">
        <v>33</v>
      </c>
      <c r="L12" s="23" t="s">
        <v>33</v>
      </c>
      <c r="M12" s="14" t="s">
        <v>33</v>
      </c>
      <c r="N12" s="6"/>
      <c r="O12" s="6"/>
      <c r="P12" s="191" t="s">
        <v>228</v>
      </c>
      <c r="Q12" s="17"/>
      <c r="R12" s="17" t="s">
        <v>34</v>
      </c>
      <c r="S12" s="182">
        <v>26</v>
      </c>
      <c r="T12" s="182">
        <v>27</v>
      </c>
      <c r="U12" s="13" t="s">
        <v>297</v>
      </c>
      <c r="V12" s="14" t="s">
        <v>130</v>
      </c>
      <c r="W12" s="803"/>
      <c r="X12" s="46">
        <v>10</v>
      </c>
      <c r="AA12" s="172" t="s">
        <v>200</v>
      </c>
    </row>
    <row r="13" spans="1:27" ht="21.75" customHeight="1">
      <c r="A13" s="796"/>
      <c r="B13" s="173">
        <v>11</v>
      </c>
      <c r="C13" s="218" t="s">
        <v>297</v>
      </c>
      <c r="D13" s="219" t="s">
        <v>131</v>
      </c>
      <c r="E13" s="217">
        <v>42203</v>
      </c>
      <c r="F13" s="14" t="s">
        <v>154</v>
      </c>
      <c r="G13" s="16" t="s">
        <v>310</v>
      </c>
      <c r="H13" s="21" t="str">
        <f>VLOOKUP(S13,メンバー!$B$20:$C$60,2,0)</f>
        <v> </v>
      </c>
      <c r="I13" s="21" t="str">
        <f>VLOOKUP(T13,メンバー!$B$20:$C$60,2,0)</f>
        <v> </v>
      </c>
      <c r="J13" s="14" t="s">
        <v>33</v>
      </c>
      <c r="K13" s="23" t="s">
        <v>33</v>
      </c>
      <c r="L13" s="23" t="s">
        <v>33</v>
      </c>
      <c r="M13" s="14" t="s">
        <v>33</v>
      </c>
      <c r="N13" s="6"/>
      <c r="O13" s="6"/>
      <c r="P13" s="191" t="s">
        <v>299</v>
      </c>
      <c r="Q13" s="17"/>
      <c r="R13" s="17" t="s">
        <v>34</v>
      </c>
      <c r="S13" s="182">
        <v>16</v>
      </c>
      <c r="T13" s="182">
        <v>17</v>
      </c>
      <c r="U13" s="13" t="s">
        <v>297</v>
      </c>
      <c r="V13" s="14" t="s">
        <v>131</v>
      </c>
      <c r="W13" s="803"/>
      <c r="X13" s="46">
        <v>11</v>
      </c>
      <c r="AA13" s="172" t="s">
        <v>200</v>
      </c>
    </row>
    <row r="14" spans="1:27" ht="21.75" customHeight="1" thickBot="1">
      <c r="A14" s="796"/>
      <c r="B14" s="202">
        <v>12</v>
      </c>
      <c r="C14" s="218" t="s">
        <v>297</v>
      </c>
      <c r="D14" s="220" t="s">
        <v>132</v>
      </c>
      <c r="E14" s="217">
        <v>42203</v>
      </c>
      <c r="F14" s="203" t="s">
        <v>155</v>
      </c>
      <c r="G14" s="16" t="s">
        <v>310</v>
      </c>
      <c r="H14" s="204" t="str">
        <f>VLOOKUP(S14,メンバー!$B$20:$C$60,2,0)</f>
        <v> </v>
      </c>
      <c r="I14" s="204" t="str">
        <f>VLOOKUP(T14,メンバー!$B$20:$C$60,2,0)</f>
        <v> </v>
      </c>
      <c r="J14" s="203" t="s">
        <v>33</v>
      </c>
      <c r="K14" s="205" t="s">
        <v>33</v>
      </c>
      <c r="L14" s="205" t="s">
        <v>33</v>
      </c>
      <c r="M14" s="203" t="s">
        <v>33</v>
      </c>
      <c r="N14" s="56"/>
      <c r="O14" s="56"/>
      <c r="P14" s="191" t="s">
        <v>229</v>
      </c>
      <c r="Q14" s="17"/>
      <c r="R14" s="17" t="s">
        <v>34</v>
      </c>
      <c r="S14" s="182">
        <v>12</v>
      </c>
      <c r="T14" s="182">
        <v>13</v>
      </c>
      <c r="U14" s="13" t="s">
        <v>297</v>
      </c>
      <c r="V14" s="203" t="s">
        <v>132</v>
      </c>
      <c r="W14" s="803"/>
      <c r="X14" s="47">
        <v>12</v>
      </c>
      <c r="AA14" s="172" t="s">
        <v>202</v>
      </c>
    </row>
    <row r="15" spans="1:27" ht="21.75" customHeight="1">
      <c r="A15" s="801" t="s">
        <v>37</v>
      </c>
      <c r="B15" s="207">
        <v>13</v>
      </c>
      <c r="C15" s="218" t="s">
        <v>296</v>
      </c>
      <c r="D15" s="221" t="s">
        <v>220</v>
      </c>
      <c r="E15" s="217">
        <v>42203</v>
      </c>
      <c r="F15" s="31" t="s">
        <v>152</v>
      </c>
      <c r="G15" s="16" t="s">
        <v>310</v>
      </c>
      <c r="H15" s="208" t="str">
        <f>VLOOKUP(S15,メンバー!$B$20:$C$60,2,0)</f>
        <v>金ヶ崎</v>
      </c>
      <c r="I15" s="208" t="str">
        <f>VLOOKUP(T15,メンバー!$B$20:$C$60,2,0)</f>
        <v> </v>
      </c>
      <c r="J15" s="29" t="s">
        <v>33</v>
      </c>
      <c r="K15" s="30" t="s">
        <v>33</v>
      </c>
      <c r="L15" s="30" t="s">
        <v>33</v>
      </c>
      <c r="M15" s="209" t="s">
        <v>33</v>
      </c>
      <c r="N15" s="6"/>
      <c r="O15" s="6"/>
      <c r="P15" s="194" t="s">
        <v>230</v>
      </c>
      <c r="Q15" s="19"/>
      <c r="R15" s="19" t="s">
        <v>34</v>
      </c>
      <c r="S15" s="215">
        <v>1</v>
      </c>
      <c r="T15" s="215"/>
      <c r="U15" s="13" t="s">
        <v>296</v>
      </c>
      <c r="V15" s="29" t="s">
        <v>220</v>
      </c>
      <c r="W15" s="797" t="s">
        <v>37</v>
      </c>
      <c r="X15" s="45">
        <v>13</v>
      </c>
      <c r="AA15" s="172" t="s">
        <v>199</v>
      </c>
    </row>
    <row r="16" spans="1:27" ht="21.75" customHeight="1">
      <c r="A16" s="801"/>
      <c r="B16" s="199">
        <v>14</v>
      </c>
      <c r="C16" s="218" t="s">
        <v>47</v>
      </c>
      <c r="D16" s="219" t="s">
        <v>261</v>
      </c>
      <c r="E16" s="217">
        <v>42203</v>
      </c>
      <c r="F16" s="17" t="s">
        <v>152</v>
      </c>
      <c r="G16" s="16" t="s">
        <v>310</v>
      </c>
      <c r="H16" s="21" t="str">
        <f>VLOOKUP(S16,メンバー!$B$20:$C$60,2,0)</f>
        <v> </v>
      </c>
      <c r="I16" s="21" t="str">
        <f>VLOOKUP(T16,メンバー!$B$20:$C$60,2,0)</f>
        <v> </v>
      </c>
      <c r="J16" s="14" t="s">
        <v>33</v>
      </c>
      <c r="K16" s="23" t="s">
        <v>33</v>
      </c>
      <c r="L16" s="23" t="s">
        <v>33</v>
      </c>
      <c r="M16" s="210" t="s">
        <v>33</v>
      </c>
      <c r="N16" s="6"/>
      <c r="O16" s="6"/>
      <c r="P16" s="191" t="s">
        <v>231</v>
      </c>
      <c r="Q16" s="17"/>
      <c r="R16" s="17" t="s">
        <v>34</v>
      </c>
      <c r="S16" s="183"/>
      <c r="T16" s="183">
        <v>28</v>
      </c>
      <c r="U16" s="13" t="s">
        <v>47</v>
      </c>
      <c r="V16" s="14" t="s">
        <v>261</v>
      </c>
      <c r="W16" s="797"/>
      <c r="X16" s="46">
        <v>14</v>
      </c>
      <c r="AA16" s="172"/>
    </row>
    <row r="17" spans="1:27" ht="21.75" customHeight="1">
      <c r="A17" s="801"/>
      <c r="B17" s="199">
        <v>15</v>
      </c>
      <c r="C17" s="218" t="s">
        <v>296</v>
      </c>
      <c r="D17" s="219" t="s">
        <v>130</v>
      </c>
      <c r="E17" s="217">
        <v>42203</v>
      </c>
      <c r="F17" s="17" t="s">
        <v>285</v>
      </c>
      <c r="G17" s="16" t="s">
        <v>310</v>
      </c>
      <c r="H17" s="21" t="str">
        <f>VLOOKUP(S17,メンバー!$B$20:$C$60,2,0)</f>
        <v> </v>
      </c>
      <c r="I17" s="21" t="str">
        <f>VLOOKUP(T17,メンバー!$B$20:$C$60,2,0)</f>
        <v> </v>
      </c>
      <c r="J17" s="14" t="s">
        <v>33</v>
      </c>
      <c r="K17" s="23" t="s">
        <v>33</v>
      </c>
      <c r="L17" s="23" t="s">
        <v>33</v>
      </c>
      <c r="M17" s="210" t="s">
        <v>33</v>
      </c>
      <c r="N17" s="6"/>
      <c r="O17" s="6"/>
      <c r="P17" s="191" t="s">
        <v>232</v>
      </c>
      <c r="Q17" s="17"/>
      <c r="R17" s="17" t="s">
        <v>34</v>
      </c>
      <c r="S17" s="183"/>
      <c r="T17" s="183">
        <v>14</v>
      </c>
      <c r="U17" s="13" t="s">
        <v>296</v>
      </c>
      <c r="V17" s="14" t="s">
        <v>130</v>
      </c>
      <c r="W17" s="797"/>
      <c r="X17" s="46">
        <v>15</v>
      </c>
      <c r="AA17" s="172"/>
    </row>
    <row r="18" spans="1:24" ht="21.75" customHeight="1">
      <c r="A18" s="801"/>
      <c r="B18" s="199">
        <v>16</v>
      </c>
      <c r="C18" s="218" t="s">
        <v>47</v>
      </c>
      <c r="D18" s="219" t="s">
        <v>130</v>
      </c>
      <c r="E18" s="217">
        <v>42203</v>
      </c>
      <c r="F18" s="17" t="s">
        <v>285</v>
      </c>
      <c r="G18" s="16" t="s">
        <v>310</v>
      </c>
      <c r="H18" s="21" t="str">
        <f>VLOOKUP(S18,メンバー!$B$20:$C$60,2,0)</f>
        <v> </v>
      </c>
      <c r="I18" s="21" t="str">
        <f>VLOOKUP(T18,メンバー!$B$20:$C$60,2,0)</f>
        <v> </v>
      </c>
      <c r="J18" s="14" t="s">
        <v>33</v>
      </c>
      <c r="K18" s="23" t="s">
        <v>33</v>
      </c>
      <c r="L18" s="23" t="s">
        <v>298</v>
      </c>
      <c r="M18" s="210" t="s">
        <v>33</v>
      </c>
      <c r="N18" s="6"/>
      <c r="O18" s="6"/>
      <c r="P18" s="191" t="s">
        <v>233</v>
      </c>
      <c r="Q18" s="17"/>
      <c r="R18" s="17" t="s">
        <v>34</v>
      </c>
      <c r="S18" s="183">
        <v>15</v>
      </c>
      <c r="T18" s="183"/>
      <c r="U18" s="13" t="s">
        <v>47</v>
      </c>
      <c r="V18" s="14" t="s">
        <v>130</v>
      </c>
      <c r="W18" s="797"/>
      <c r="X18" s="46">
        <v>16</v>
      </c>
    </row>
    <row r="19" spans="1:24" ht="21.75" customHeight="1">
      <c r="A19" s="801"/>
      <c r="B19" s="199">
        <v>17</v>
      </c>
      <c r="C19" s="218" t="s">
        <v>296</v>
      </c>
      <c r="D19" s="219" t="s">
        <v>131</v>
      </c>
      <c r="E19" s="217">
        <v>42203</v>
      </c>
      <c r="F19" s="17" t="s">
        <v>264</v>
      </c>
      <c r="G19" s="16" t="s">
        <v>310</v>
      </c>
      <c r="H19" s="21" t="str">
        <f>VLOOKUP(S19,メンバー!$B$20:$C$60,2,0)</f>
        <v> </v>
      </c>
      <c r="I19" s="21" t="str">
        <f>VLOOKUP(T19,メンバー!$B$20:$C$60,2,0)</f>
        <v> </v>
      </c>
      <c r="J19" s="14" t="s">
        <v>33</v>
      </c>
      <c r="K19" s="24" t="s">
        <v>33</v>
      </c>
      <c r="L19" s="24" t="s">
        <v>33</v>
      </c>
      <c r="M19" s="210" t="s">
        <v>33</v>
      </c>
      <c r="N19" s="6"/>
      <c r="O19" s="6"/>
      <c r="P19" s="191" t="s">
        <v>234</v>
      </c>
      <c r="Q19" s="17"/>
      <c r="R19" s="17" t="s">
        <v>34</v>
      </c>
      <c r="S19" s="183">
        <v>4</v>
      </c>
      <c r="T19" s="183">
        <v>7</v>
      </c>
      <c r="U19" s="13" t="s">
        <v>296</v>
      </c>
      <c r="V19" s="14" t="s">
        <v>131</v>
      </c>
      <c r="W19" s="797"/>
      <c r="X19" s="46">
        <v>17</v>
      </c>
    </row>
    <row r="20" spans="1:24" ht="21.75" customHeight="1">
      <c r="A20" s="801"/>
      <c r="B20" s="199">
        <v>18</v>
      </c>
      <c r="C20" s="218" t="s">
        <v>47</v>
      </c>
      <c r="D20" s="219" t="s">
        <v>131</v>
      </c>
      <c r="E20" s="217">
        <v>42203</v>
      </c>
      <c r="F20" s="17" t="s">
        <v>264</v>
      </c>
      <c r="G20" s="16" t="s">
        <v>310</v>
      </c>
      <c r="H20" s="21" t="str">
        <f>VLOOKUP(S20,メンバー!$B$20:$C$60,2,0)</f>
        <v> </v>
      </c>
      <c r="I20" s="21" t="str">
        <f>VLOOKUP(T20,メンバー!$B$20:$C$60,2,0)</f>
        <v> </v>
      </c>
      <c r="J20" s="14" t="s">
        <v>33</v>
      </c>
      <c r="K20" s="24" t="s">
        <v>33</v>
      </c>
      <c r="L20" s="24" t="s">
        <v>33</v>
      </c>
      <c r="M20" s="210" t="s">
        <v>33</v>
      </c>
      <c r="N20" s="6"/>
      <c r="O20" s="6"/>
      <c r="P20" s="191" t="s">
        <v>235</v>
      </c>
      <c r="Q20" s="17"/>
      <c r="R20" s="17" t="s">
        <v>34</v>
      </c>
      <c r="S20" s="183">
        <v>22</v>
      </c>
      <c r="T20" s="183">
        <v>25</v>
      </c>
      <c r="U20" s="13" t="s">
        <v>47</v>
      </c>
      <c r="V20" s="14" t="s">
        <v>131</v>
      </c>
      <c r="W20" s="797"/>
      <c r="X20" s="46">
        <v>18</v>
      </c>
    </row>
    <row r="21" spans="1:24" ht="21.75" customHeight="1">
      <c r="A21" s="801"/>
      <c r="B21" s="199">
        <v>19</v>
      </c>
      <c r="C21" s="218" t="s">
        <v>296</v>
      </c>
      <c r="D21" s="219" t="s">
        <v>132</v>
      </c>
      <c r="E21" s="217">
        <v>42203</v>
      </c>
      <c r="F21" s="17" t="s">
        <v>153</v>
      </c>
      <c r="G21" s="16" t="s">
        <v>310</v>
      </c>
      <c r="H21" s="21" t="str">
        <f>VLOOKUP(S21,メンバー!$B$20:$C$60,2,0)</f>
        <v> </v>
      </c>
      <c r="I21" s="21" t="str">
        <f>VLOOKUP(T21,メンバー!$B$20:$C$60,2,0)</f>
        <v> </v>
      </c>
      <c r="J21" s="14" t="s">
        <v>33</v>
      </c>
      <c r="K21" s="24" t="s">
        <v>33</v>
      </c>
      <c r="L21" s="24" t="s">
        <v>33</v>
      </c>
      <c r="M21" s="210" t="s">
        <v>33</v>
      </c>
      <c r="N21" s="6"/>
      <c r="O21" s="6"/>
      <c r="P21" s="191" t="s">
        <v>236</v>
      </c>
      <c r="Q21" s="17"/>
      <c r="R21" s="17" t="s">
        <v>34</v>
      </c>
      <c r="S21" s="183">
        <v>9</v>
      </c>
      <c r="T21" s="183">
        <v>10</v>
      </c>
      <c r="U21" s="13" t="s">
        <v>296</v>
      </c>
      <c r="V21" s="14" t="s">
        <v>132</v>
      </c>
      <c r="W21" s="797"/>
      <c r="X21" s="46">
        <v>19</v>
      </c>
    </row>
    <row r="22" spans="1:24" ht="21.75" customHeight="1">
      <c r="A22" s="801"/>
      <c r="B22" s="199">
        <v>20</v>
      </c>
      <c r="C22" s="218" t="s">
        <v>47</v>
      </c>
      <c r="D22" s="219" t="s">
        <v>132</v>
      </c>
      <c r="E22" s="217">
        <v>42203</v>
      </c>
      <c r="F22" s="17" t="s">
        <v>153</v>
      </c>
      <c r="G22" s="16" t="s">
        <v>310</v>
      </c>
      <c r="H22" s="21" t="str">
        <f>VLOOKUP(S22,メンバー!$B$20:$C$60,2,0)</f>
        <v> </v>
      </c>
      <c r="I22" s="21" t="str">
        <f>VLOOKUP(T22,メンバー!$B$20:$C$60,2,0)</f>
        <v> </v>
      </c>
      <c r="J22" s="14" t="s">
        <v>33</v>
      </c>
      <c r="K22" s="24" t="s">
        <v>33</v>
      </c>
      <c r="L22" s="24" t="s">
        <v>33</v>
      </c>
      <c r="M22" s="210" t="s">
        <v>33</v>
      </c>
      <c r="N22" s="6"/>
      <c r="O22" s="6"/>
      <c r="P22" s="191" t="s">
        <v>237</v>
      </c>
      <c r="Q22" s="17"/>
      <c r="R22" s="17" t="s">
        <v>34</v>
      </c>
      <c r="S22" s="183">
        <v>18</v>
      </c>
      <c r="T22" s="183">
        <v>21</v>
      </c>
      <c r="U22" s="13" t="s">
        <v>47</v>
      </c>
      <c r="V22" s="14" t="s">
        <v>132</v>
      </c>
      <c r="W22" s="797"/>
      <c r="X22" s="46">
        <v>20</v>
      </c>
    </row>
    <row r="23" spans="1:24" ht="21.75" customHeight="1">
      <c r="A23" s="801"/>
      <c r="B23" s="199">
        <v>21</v>
      </c>
      <c r="C23" s="218" t="s">
        <v>296</v>
      </c>
      <c r="D23" s="219" t="s">
        <v>262</v>
      </c>
      <c r="E23" s="217">
        <v>42203</v>
      </c>
      <c r="F23" s="17" t="s">
        <v>154</v>
      </c>
      <c r="G23" s="16" t="s">
        <v>310</v>
      </c>
      <c r="H23" s="21" t="str">
        <f>VLOOKUP(S23,メンバー!$B$20:$C$60,2,0)</f>
        <v>金ヶ崎</v>
      </c>
      <c r="I23" s="21" t="str">
        <f>VLOOKUP(T23,メンバー!$B$20:$C$60,2,0)</f>
        <v> </v>
      </c>
      <c r="J23" s="14" t="s">
        <v>33</v>
      </c>
      <c r="K23" s="191"/>
      <c r="L23" s="193"/>
      <c r="M23" s="210" t="s">
        <v>301</v>
      </c>
      <c r="N23" s="6"/>
      <c r="O23" s="6"/>
      <c r="P23" s="191" t="s">
        <v>238</v>
      </c>
      <c r="Q23" s="17"/>
      <c r="R23" s="17" t="s">
        <v>34</v>
      </c>
      <c r="S23" s="183">
        <v>1</v>
      </c>
      <c r="T23" s="183"/>
      <c r="U23" s="13" t="s">
        <v>296</v>
      </c>
      <c r="V23" s="14" t="s">
        <v>262</v>
      </c>
      <c r="W23" s="797"/>
      <c r="X23" s="46">
        <v>21</v>
      </c>
    </row>
    <row r="24" spans="1:24" ht="21.75" customHeight="1">
      <c r="A24" s="801"/>
      <c r="B24" s="199">
        <v>22</v>
      </c>
      <c r="C24" s="218" t="s">
        <v>47</v>
      </c>
      <c r="D24" s="219" t="s">
        <v>262</v>
      </c>
      <c r="E24" s="217">
        <v>42203</v>
      </c>
      <c r="F24" s="17" t="s">
        <v>154</v>
      </c>
      <c r="G24" s="16" t="s">
        <v>310</v>
      </c>
      <c r="H24" s="21" t="str">
        <f>VLOOKUP(S24,メンバー!$B$20:$C$60,2,0)</f>
        <v> </v>
      </c>
      <c r="I24" s="21" t="str">
        <f>VLOOKUP(T24,メンバー!$B$20:$C$60,2,0)</f>
        <v> </v>
      </c>
      <c r="J24" s="17" t="s">
        <v>33</v>
      </c>
      <c r="K24" s="191"/>
      <c r="L24" s="191"/>
      <c r="M24" s="211" t="s">
        <v>301</v>
      </c>
      <c r="N24" s="6"/>
      <c r="O24" s="6"/>
      <c r="P24" s="191" t="s">
        <v>239</v>
      </c>
      <c r="Q24" s="17"/>
      <c r="R24" s="17" t="s">
        <v>34</v>
      </c>
      <c r="S24" s="183">
        <v>25</v>
      </c>
      <c r="T24" s="183">
        <v>28</v>
      </c>
      <c r="U24" s="13" t="s">
        <v>47</v>
      </c>
      <c r="V24" s="14" t="s">
        <v>262</v>
      </c>
      <c r="W24" s="797"/>
      <c r="X24" s="46">
        <v>22</v>
      </c>
    </row>
    <row r="25" spans="1:24" ht="21.75" customHeight="1">
      <c r="A25" s="801"/>
      <c r="B25" s="199">
        <v>23</v>
      </c>
      <c r="C25" s="218" t="s">
        <v>296</v>
      </c>
      <c r="D25" s="219" t="s">
        <v>263</v>
      </c>
      <c r="E25" s="217">
        <v>42203</v>
      </c>
      <c r="F25" s="17" t="s">
        <v>155</v>
      </c>
      <c r="G25" s="16" t="s">
        <v>310</v>
      </c>
      <c r="H25" s="21" t="str">
        <f>VLOOKUP(S25,メンバー!$B$20:$C$60,2,0)</f>
        <v> </v>
      </c>
      <c r="I25" s="21" t="str">
        <f>VLOOKUP(T25,メンバー!$B$20:$C$60,2,0)</f>
        <v> </v>
      </c>
      <c r="J25" s="17" t="s">
        <v>33</v>
      </c>
      <c r="K25" s="191"/>
      <c r="L25" s="191"/>
      <c r="M25" s="211" t="s">
        <v>301</v>
      </c>
      <c r="N25" s="6"/>
      <c r="O25" s="6"/>
      <c r="P25" s="191" t="s">
        <v>240</v>
      </c>
      <c r="Q25" s="17" t="s">
        <v>20</v>
      </c>
      <c r="R25" s="17" t="s">
        <v>34</v>
      </c>
      <c r="S25" s="183">
        <v>10</v>
      </c>
      <c r="T25" s="183">
        <v>14</v>
      </c>
      <c r="U25" s="13" t="s">
        <v>296</v>
      </c>
      <c r="V25" s="17" t="s">
        <v>263</v>
      </c>
      <c r="W25" s="797"/>
      <c r="X25" s="46">
        <v>23</v>
      </c>
    </row>
    <row r="26" spans="1:24" ht="19.5" thickBot="1">
      <c r="A26" s="801"/>
      <c r="B26" s="201">
        <v>24</v>
      </c>
      <c r="C26" s="218" t="s">
        <v>47</v>
      </c>
      <c r="D26" s="222" t="s">
        <v>263</v>
      </c>
      <c r="E26" s="217">
        <v>42203</v>
      </c>
      <c r="F26" s="37" t="s">
        <v>155</v>
      </c>
      <c r="G26" s="16" t="s">
        <v>310</v>
      </c>
      <c r="H26" s="35" t="str">
        <f>VLOOKUP(S26,メンバー!$B$20:$C$60,2,0)</f>
        <v> </v>
      </c>
      <c r="I26" s="35" t="str">
        <f>VLOOKUP(T26,メンバー!$B$20:$C$60,2,0)</f>
        <v> </v>
      </c>
      <c r="J26" s="37" t="s">
        <v>33</v>
      </c>
      <c r="K26" s="194"/>
      <c r="L26" s="191"/>
      <c r="M26" s="212" t="s">
        <v>301</v>
      </c>
      <c r="N26" s="36"/>
      <c r="O26" s="36"/>
      <c r="P26" s="195" t="s">
        <v>241</v>
      </c>
      <c r="Q26" s="37" t="s">
        <v>20</v>
      </c>
      <c r="R26" s="37" t="s">
        <v>34</v>
      </c>
      <c r="S26" s="184">
        <v>15</v>
      </c>
      <c r="T26" s="184">
        <v>21</v>
      </c>
      <c r="U26" s="13" t="s">
        <v>47</v>
      </c>
      <c r="V26" s="37" t="s">
        <v>263</v>
      </c>
      <c r="W26" s="798"/>
      <c r="X26" s="48">
        <v>24</v>
      </c>
    </row>
    <row r="27" spans="1:24" ht="24" customHeight="1">
      <c r="A27" s="213"/>
      <c r="B27" s="206">
        <v>25</v>
      </c>
      <c r="C27" s="218" t="s">
        <v>296</v>
      </c>
      <c r="D27" s="223" t="s">
        <v>261</v>
      </c>
      <c r="E27" s="217">
        <v>42203</v>
      </c>
      <c r="F27" s="19" t="s">
        <v>152</v>
      </c>
      <c r="G27" s="16" t="s">
        <v>310</v>
      </c>
      <c r="H27" s="55" t="str">
        <f>VLOOKUP(S27,メンバー!$B$20:$C$60,2,0)</f>
        <v>金ヶ崎</v>
      </c>
      <c r="I27" s="55" t="str">
        <f>VLOOKUP(T27,メンバー!$B$20:$C$60,2,0)</f>
        <v> </v>
      </c>
      <c r="J27" s="19" t="s">
        <v>33</v>
      </c>
      <c r="K27" s="194"/>
      <c r="L27" s="191"/>
      <c r="M27" s="19" t="s">
        <v>301</v>
      </c>
      <c r="N27" s="39"/>
      <c r="O27" s="39"/>
      <c r="P27" s="190" t="s">
        <v>242</v>
      </c>
      <c r="Q27" s="31" t="s">
        <v>20</v>
      </c>
      <c r="R27" s="31" t="s">
        <v>34</v>
      </c>
      <c r="S27" s="32">
        <v>1</v>
      </c>
      <c r="T27" s="32">
        <v>14</v>
      </c>
      <c r="U27" s="13" t="s">
        <v>296</v>
      </c>
      <c r="V27" s="54" t="s">
        <v>261</v>
      </c>
      <c r="W27" s="799" t="s">
        <v>38</v>
      </c>
      <c r="X27" s="49">
        <v>25</v>
      </c>
    </row>
    <row r="28" spans="1:24" ht="18.75">
      <c r="A28" s="213"/>
      <c r="B28" s="200">
        <v>26</v>
      </c>
      <c r="C28" s="218" t="s">
        <v>302</v>
      </c>
      <c r="D28" s="219" t="s">
        <v>261</v>
      </c>
      <c r="E28" s="217">
        <v>42203</v>
      </c>
      <c r="F28" s="17" t="s">
        <v>152</v>
      </c>
      <c r="G28" s="16" t="s">
        <v>310</v>
      </c>
      <c r="H28" s="21" t="str">
        <f>VLOOKUP(S28,メンバー!$B$20:$C$60,2,0)</f>
        <v> </v>
      </c>
      <c r="I28" s="21" t="str">
        <f>VLOOKUP(T28,メンバー!$B$20:$C$60,2,0)</f>
        <v> </v>
      </c>
      <c r="J28" s="17" t="s">
        <v>33</v>
      </c>
      <c r="K28" s="191"/>
      <c r="L28" s="191"/>
      <c r="M28" s="17" t="s">
        <v>301</v>
      </c>
      <c r="N28" s="6"/>
      <c r="O28" s="6"/>
      <c r="P28" s="191" t="s">
        <v>300</v>
      </c>
      <c r="Q28" s="17" t="s">
        <v>20</v>
      </c>
      <c r="R28" s="17" t="s">
        <v>34</v>
      </c>
      <c r="S28" s="25">
        <v>15</v>
      </c>
      <c r="T28" s="25">
        <v>28</v>
      </c>
      <c r="U28" s="13" t="s">
        <v>47</v>
      </c>
      <c r="V28" s="14" t="s">
        <v>261</v>
      </c>
      <c r="W28" s="800"/>
      <c r="X28" s="50">
        <v>26</v>
      </c>
    </row>
    <row r="29" spans="1:24" ht="18.75">
      <c r="A29" s="213"/>
      <c r="B29" s="200">
        <v>27</v>
      </c>
      <c r="C29" s="218" t="s">
        <v>296</v>
      </c>
      <c r="D29" s="219" t="s">
        <v>307</v>
      </c>
      <c r="E29" s="217">
        <v>42203</v>
      </c>
      <c r="F29" s="17" t="s">
        <v>303</v>
      </c>
      <c r="G29" s="16" t="s">
        <v>310</v>
      </c>
      <c r="H29" s="21" t="str">
        <f>VLOOKUP(S29,メンバー!$B$20:$C$60,2,0)</f>
        <v> </v>
      </c>
      <c r="I29" s="21" t="str">
        <f>VLOOKUP(T29,メンバー!$B$20:$C$60,2,0)</f>
        <v> </v>
      </c>
      <c r="J29" s="17" t="s">
        <v>33</v>
      </c>
      <c r="K29" s="191"/>
      <c r="L29" s="191"/>
      <c r="M29" s="17" t="s">
        <v>301</v>
      </c>
      <c r="N29" s="6"/>
      <c r="O29" s="6"/>
      <c r="P29" s="191" t="s">
        <v>243</v>
      </c>
      <c r="Q29" s="17" t="s">
        <v>20</v>
      </c>
      <c r="R29" s="17" t="s">
        <v>34</v>
      </c>
      <c r="S29" s="25">
        <v>14</v>
      </c>
      <c r="T29" s="25">
        <v>28</v>
      </c>
      <c r="U29" s="13" t="s">
        <v>296</v>
      </c>
      <c r="V29" s="14" t="s">
        <v>130</v>
      </c>
      <c r="W29" s="800"/>
      <c r="X29" s="50">
        <v>27</v>
      </c>
    </row>
    <row r="30" spans="1:24" ht="18.75">
      <c r="A30" s="213"/>
      <c r="B30" s="200">
        <v>28</v>
      </c>
      <c r="C30" s="218" t="s">
        <v>296</v>
      </c>
      <c r="D30" s="219" t="s">
        <v>132</v>
      </c>
      <c r="E30" s="217">
        <v>42203</v>
      </c>
      <c r="F30" s="17" t="s">
        <v>304</v>
      </c>
      <c r="G30" s="16" t="s">
        <v>310</v>
      </c>
      <c r="H30" s="21" t="str">
        <f>VLOOKUP(S30,メンバー!$B$20:$C$60,2,0)</f>
        <v>金ヶ崎</v>
      </c>
      <c r="I30" s="21" t="str">
        <f>VLOOKUP(T30,メンバー!$B$20:$C$60,2,0)</f>
        <v> </v>
      </c>
      <c r="J30" s="17" t="s">
        <v>33</v>
      </c>
      <c r="K30" s="191"/>
      <c r="L30" s="191"/>
      <c r="M30" s="17" t="s">
        <v>301</v>
      </c>
      <c r="N30" s="6"/>
      <c r="O30" s="6"/>
      <c r="P30" s="191" t="s">
        <v>244</v>
      </c>
      <c r="Q30" s="17" t="s">
        <v>20</v>
      </c>
      <c r="R30" s="17" t="s">
        <v>34</v>
      </c>
      <c r="S30" s="25">
        <v>1</v>
      </c>
      <c r="T30" s="25">
        <v>15</v>
      </c>
      <c r="U30" s="13" t="s">
        <v>47</v>
      </c>
      <c r="V30" s="17" t="s">
        <v>131</v>
      </c>
      <c r="W30" s="800"/>
      <c r="X30" s="50">
        <v>28</v>
      </c>
    </row>
    <row r="31" spans="1:24" ht="18.75">
      <c r="A31" s="198"/>
      <c r="B31" s="40">
        <v>29</v>
      </c>
      <c r="C31" s="218"/>
      <c r="D31" s="219"/>
      <c r="E31" s="15"/>
      <c r="F31" s="17"/>
      <c r="G31" s="16"/>
      <c r="H31" s="21" t="str">
        <f>VLOOKUP(S31,メンバー!$B$20:$C$60,2,0)</f>
        <v> </v>
      </c>
      <c r="I31" s="21" t="str">
        <f>VLOOKUP(T31,メンバー!$B$20:$C$60,2,0)</f>
        <v> </v>
      </c>
      <c r="J31" s="17" t="s">
        <v>33</v>
      </c>
      <c r="K31" s="17" t="s">
        <v>36</v>
      </c>
      <c r="L31" s="17" t="s">
        <v>36</v>
      </c>
      <c r="M31" s="17" t="s">
        <v>33</v>
      </c>
      <c r="N31" s="6"/>
      <c r="O31" s="6"/>
      <c r="P31" s="191" t="s">
        <v>245</v>
      </c>
      <c r="Q31" s="17" t="s">
        <v>20</v>
      </c>
      <c r="R31" s="17" t="s">
        <v>34</v>
      </c>
      <c r="S31" s="25"/>
      <c r="T31" s="25"/>
      <c r="U31" s="41"/>
      <c r="V31" s="41"/>
      <c r="W31" s="800"/>
      <c r="X31" s="50">
        <v>29</v>
      </c>
    </row>
    <row r="32" spans="1:24" ht="18.75">
      <c r="A32" s="198"/>
      <c r="B32" s="40">
        <v>30</v>
      </c>
      <c r="C32" s="218"/>
      <c r="D32" s="219"/>
      <c r="E32" s="15"/>
      <c r="F32" s="17"/>
      <c r="G32" s="16"/>
      <c r="H32" s="21" t="str">
        <f>VLOOKUP(S32,メンバー!$B$20:$C$60,2,0)</f>
        <v> </v>
      </c>
      <c r="I32" s="21" t="str">
        <f>VLOOKUP(T32,メンバー!$B$20:$C$60,2,0)</f>
        <v> </v>
      </c>
      <c r="J32" s="17" t="s">
        <v>33</v>
      </c>
      <c r="K32" s="17" t="s">
        <v>36</v>
      </c>
      <c r="L32" s="17" t="s">
        <v>36</v>
      </c>
      <c r="M32" s="17" t="s">
        <v>33</v>
      </c>
      <c r="N32" s="6"/>
      <c r="O32" s="6"/>
      <c r="P32" s="191" t="s">
        <v>305</v>
      </c>
      <c r="Q32" s="17" t="s">
        <v>20</v>
      </c>
      <c r="R32" s="17" t="s">
        <v>34</v>
      </c>
      <c r="S32" s="25"/>
      <c r="T32" s="25"/>
      <c r="U32" s="41"/>
      <c r="V32" s="41"/>
      <c r="W32" s="188"/>
      <c r="X32" s="50">
        <v>30</v>
      </c>
    </row>
    <row r="33" spans="1:24" ht="19.5" thickBot="1">
      <c r="A33" s="198"/>
      <c r="B33" s="42">
        <v>31</v>
      </c>
      <c r="C33" s="224"/>
      <c r="D33" s="222"/>
      <c r="E33" s="33"/>
      <c r="F33" s="37"/>
      <c r="G33" s="34"/>
      <c r="H33" s="35" t="str">
        <f>VLOOKUP(S33,メンバー!$B$20:$C$60,2,0)</f>
        <v> </v>
      </c>
      <c r="I33" s="35" t="str">
        <f>VLOOKUP(T33,メンバー!$B$20:$C$60,2,0)</f>
        <v> </v>
      </c>
      <c r="J33" s="37" t="s">
        <v>33</v>
      </c>
      <c r="K33" s="37" t="s">
        <v>36</v>
      </c>
      <c r="L33" s="37" t="s">
        <v>36</v>
      </c>
      <c r="M33" s="37" t="s">
        <v>33</v>
      </c>
      <c r="N33" s="36"/>
      <c r="O33" s="36"/>
      <c r="P33" s="195" t="s">
        <v>246</v>
      </c>
      <c r="Q33" s="37" t="s">
        <v>20</v>
      </c>
      <c r="R33" s="37" t="s">
        <v>34</v>
      </c>
      <c r="S33" s="38"/>
      <c r="T33" s="38"/>
      <c r="U33" s="43"/>
      <c r="V33" s="43"/>
      <c r="W33" s="189"/>
      <c r="X33" s="51">
        <v>31</v>
      </c>
    </row>
    <row r="34" spans="2:24" ht="17.25">
      <c r="B34" s="18"/>
      <c r="C34" s="18"/>
      <c r="D34" s="18"/>
      <c r="E34" s="27"/>
      <c r="F34" s="18"/>
      <c r="G34" s="18"/>
      <c r="H34" s="22" t="s">
        <v>36</v>
      </c>
      <c r="I34" s="22" t="s">
        <v>36</v>
      </c>
      <c r="J34" s="18" t="s">
        <v>33</v>
      </c>
      <c r="K34" s="18" t="s">
        <v>36</v>
      </c>
      <c r="L34" s="18" t="s">
        <v>36</v>
      </c>
      <c r="M34" s="18" t="s">
        <v>33</v>
      </c>
      <c r="P34" s="196" t="s">
        <v>247</v>
      </c>
      <c r="Q34" s="19" t="s">
        <v>20</v>
      </c>
      <c r="R34" s="19" t="s">
        <v>34</v>
      </c>
      <c r="S34" s="28"/>
      <c r="T34" s="28"/>
      <c r="U34" s="26"/>
      <c r="V34" s="26"/>
      <c r="X34" s="52"/>
    </row>
    <row r="35" spans="2:24" ht="17.25">
      <c r="B35" s="18"/>
      <c r="C35" s="18"/>
      <c r="D35" s="18"/>
      <c r="E35" s="20"/>
      <c r="F35" s="18"/>
      <c r="G35" s="18"/>
      <c r="H35" s="22" t="s">
        <v>36</v>
      </c>
      <c r="I35" s="22"/>
      <c r="J35" s="18" t="s">
        <v>33</v>
      </c>
      <c r="K35" s="18"/>
      <c r="L35" s="18"/>
      <c r="M35" s="18" t="s">
        <v>33</v>
      </c>
      <c r="P35" s="191" t="s">
        <v>248</v>
      </c>
      <c r="Q35" s="18" t="s">
        <v>20</v>
      </c>
      <c r="R35" s="17" t="s">
        <v>34</v>
      </c>
      <c r="X35" s="52"/>
    </row>
    <row r="36" spans="2:24" ht="17.25">
      <c r="B36" s="18"/>
      <c r="C36" s="18"/>
      <c r="D36" s="18"/>
      <c r="E36" s="20"/>
      <c r="F36" s="18"/>
      <c r="G36" s="18"/>
      <c r="H36" s="22" t="s">
        <v>36</v>
      </c>
      <c r="I36" s="22"/>
      <c r="J36" s="18"/>
      <c r="K36" s="18"/>
      <c r="L36" s="18"/>
      <c r="M36" s="18"/>
      <c r="P36" s="191" t="s">
        <v>249</v>
      </c>
      <c r="Q36" s="18"/>
      <c r="R36" s="17" t="s">
        <v>34</v>
      </c>
      <c r="X36" s="52"/>
    </row>
    <row r="37" spans="2:24" ht="17.25">
      <c r="B37" s="18"/>
      <c r="C37" s="18"/>
      <c r="D37" s="18"/>
      <c r="E37" s="20"/>
      <c r="F37" s="18"/>
      <c r="G37" s="18"/>
      <c r="H37" s="22" t="s">
        <v>36</v>
      </c>
      <c r="I37" s="22"/>
      <c r="J37" s="18"/>
      <c r="K37" s="18"/>
      <c r="L37" s="18"/>
      <c r="M37" s="18"/>
      <c r="P37" s="191" t="s">
        <v>306</v>
      </c>
      <c r="Q37" s="18"/>
      <c r="R37" s="17" t="s">
        <v>34</v>
      </c>
      <c r="X37" s="52"/>
    </row>
    <row r="38" spans="2:24" ht="17.25">
      <c r="B38" s="18"/>
      <c r="C38" s="18"/>
      <c r="D38" s="18"/>
      <c r="E38" s="20"/>
      <c r="F38" s="18"/>
      <c r="G38" s="18"/>
      <c r="H38" s="22" t="s">
        <v>36</v>
      </c>
      <c r="I38" s="22"/>
      <c r="J38" s="18"/>
      <c r="K38" s="18"/>
      <c r="L38" s="18"/>
      <c r="M38" s="18"/>
      <c r="P38" s="191" t="s">
        <v>250</v>
      </c>
      <c r="Q38" s="18"/>
      <c r="R38" s="19" t="s">
        <v>34</v>
      </c>
      <c r="X38" s="52"/>
    </row>
    <row r="39" spans="2:24" ht="17.25">
      <c r="B39" s="18"/>
      <c r="C39" s="18"/>
      <c r="D39" s="18"/>
      <c r="E39" s="20"/>
      <c r="F39" s="18"/>
      <c r="G39" s="18"/>
      <c r="H39" s="22" t="s">
        <v>36</v>
      </c>
      <c r="I39" s="22"/>
      <c r="J39" s="18"/>
      <c r="K39" s="18"/>
      <c r="L39" s="18"/>
      <c r="M39" s="18"/>
      <c r="P39" s="191" t="s">
        <v>251</v>
      </c>
      <c r="R39" s="17" t="s">
        <v>34</v>
      </c>
      <c r="X39" s="52"/>
    </row>
    <row r="40" spans="2:24" ht="17.25">
      <c r="B40" s="18"/>
      <c r="C40" s="18"/>
      <c r="D40" s="18"/>
      <c r="E40" s="20"/>
      <c r="F40" s="18"/>
      <c r="G40" s="18"/>
      <c r="H40" s="22" t="s">
        <v>36</v>
      </c>
      <c r="I40" s="22"/>
      <c r="J40" s="18"/>
      <c r="K40" s="18"/>
      <c r="L40" s="18"/>
      <c r="M40" s="18"/>
      <c r="P40" s="191" t="s">
        <v>252</v>
      </c>
      <c r="R40" s="17" t="s">
        <v>34</v>
      </c>
      <c r="X40" s="52"/>
    </row>
    <row r="41" spans="2:24" ht="17.25">
      <c r="B41" s="18"/>
      <c r="C41" s="18"/>
      <c r="D41" s="18"/>
      <c r="E41" s="20"/>
      <c r="F41" s="18"/>
      <c r="G41" s="18"/>
      <c r="H41" s="22"/>
      <c r="I41" s="22"/>
      <c r="J41" s="18"/>
      <c r="K41" s="18"/>
      <c r="L41" s="18"/>
      <c r="M41" s="18"/>
      <c r="P41" s="191" t="s">
        <v>253</v>
      </c>
      <c r="R41" s="17" t="s">
        <v>34</v>
      </c>
      <c r="X41" s="52"/>
    </row>
    <row r="42" spans="2:24" ht="17.25">
      <c r="B42" s="18"/>
      <c r="C42" s="18"/>
      <c r="D42" s="18"/>
      <c r="E42" s="20"/>
      <c r="F42" s="18"/>
      <c r="G42" s="18"/>
      <c r="H42" s="22"/>
      <c r="I42" s="22"/>
      <c r="J42" s="18"/>
      <c r="K42" s="18"/>
      <c r="L42" s="18"/>
      <c r="M42" s="18"/>
      <c r="P42" s="191" t="s">
        <v>254</v>
      </c>
      <c r="R42" s="19" t="s">
        <v>34</v>
      </c>
      <c r="X42" s="52"/>
    </row>
    <row r="43" spans="2:24" ht="17.25">
      <c r="B43" s="18"/>
      <c r="C43" s="18"/>
      <c r="D43" s="18"/>
      <c r="E43" s="20"/>
      <c r="F43" s="18"/>
      <c r="G43" s="18"/>
      <c r="H43" s="22"/>
      <c r="I43" s="22"/>
      <c r="J43" s="18"/>
      <c r="K43" s="18"/>
      <c r="L43" s="18"/>
      <c r="M43" s="18"/>
      <c r="P43" s="194" t="s">
        <v>255</v>
      </c>
      <c r="R43" s="17" t="s">
        <v>34</v>
      </c>
      <c r="X43" s="52"/>
    </row>
    <row r="44" spans="2:24" ht="17.25">
      <c r="B44" s="18"/>
      <c r="C44" s="18"/>
      <c r="D44" s="18"/>
      <c r="E44" s="20"/>
      <c r="F44" s="18"/>
      <c r="G44" s="18"/>
      <c r="H44" s="22"/>
      <c r="I44" s="22"/>
      <c r="J44" s="18"/>
      <c r="K44" s="18"/>
      <c r="L44" s="18"/>
      <c r="M44" s="18"/>
      <c r="P44" s="191" t="s">
        <v>256</v>
      </c>
      <c r="R44" s="17" t="s">
        <v>34</v>
      </c>
      <c r="X44" s="52"/>
    </row>
    <row r="45" spans="2:24" ht="17.25">
      <c r="B45" s="18"/>
      <c r="C45" s="18"/>
      <c r="D45" s="18"/>
      <c r="E45" s="20"/>
      <c r="F45" s="18"/>
      <c r="G45" s="18"/>
      <c r="H45" s="22"/>
      <c r="I45" s="22"/>
      <c r="J45" s="18"/>
      <c r="K45" s="18"/>
      <c r="L45" s="18"/>
      <c r="M45" s="18"/>
      <c r="P45" s="191" t="s">
        <v>257</v>
      </c>
      <c r="R45" s="17" t="s">
        <v>34</v>
      </c>
      <c r="X45" s="52"/>
    </row>
    <row r="46" spans="2:24" ht="17.25">
      <c r="B46" s="18"/>
      <c r="C46" s="18"/>
      <c r="D46" s="18"/>
      <c r="E46" s="18"/>
      <c r="F46" s="18"/>
      <c r="G46" s="18"/>
      <c r="H46" s="22"/>
      <c r="I46" s="22"/>
      <c r="J46" s="18"/>
      <c r="K46" s="18"/>
      <c r="L46" s="18"/>
      <c r="M46" s="18"/>
      <c r="P46" s="191" t="s">
        <v>258</v>
      </c>
      <c r="R46" s="19" t="s">
        <v>34</v>
      </c>
      <c r="X46" s="52"/>
    </row>
    <row r="47" spans="2:24" ht="17.25">
      <c r="B47" s="18"/>
      <c r="C47" s="18"/>
      <c r="D47" s="18"/>
      <c r="E47" s="18"/>
      <c r="F47" s="18"/>
      <c r="G47" s="18"/>
      <c r="H47" s="22"/>
      <c r="I47" s="22"/>
      <c r="J47" s="18"/>
      <c r="K47" s="18"/>
      <c r="L47" s="18"/>
      <c r="M47" s="18"/>
      <c r="P47" s="197" t="s">
        <v>259</v>
      </c>
      <c r="R47" s="17" t="s">
        <v>34</v>
      </c>
      <c r="X47" s="52"/>
    </row>
    <row r="48" spans="2:24" ht="17.25">
      <c r="B48" s="18"/>
      <c r="C48" s="18"/>
      <c r="D48" s="18"/>
      <c r="E48" s="18"/>
      <c r="F48" s="18"/>
      <c r="G48" s="18"/>
      <c r="H48" s="22"/>
      <c r="I48" s="22"/>
      <c r="J48" s="18"/>
      <c r="K48" s="18"/>
      <c r="L48" s="18"/>
      <c r="M48" s="18"/>
      <c r="P48" s="197" t="s">
        <v>301</v>
      </c>
      <c r="R48" s="17" t="s">
        <v>34</v>
      </c>
      <c r="X48" s="52"/>
    </row>
    <row r="49" spans="2:24" ht="17.25">
      <c r="B49" s="18"/>
      <c r="C49" s="18"/>
      <c r="D49" s="18"/>
      <c r="E49" s="18"/>
      <c r="F49" s="18"/>
      <c r="G49" s="18"/>
      <c r="H49" s="22"/>
      <c r="I49" s="22"/>
      <c r="J49" s="18"/>
      <c r="K49" s="18"/>
      <c r="L49" s="18"/>
      <c r="M49" s="18"/>
      <c r="P49" s="197"/>
      <c r="X49" s="52"/>
    </row>
    <row r="50" spans="2:24" ht="13.5">
      <c r="B50" s="18"/>
      <c r="C50" s="18"/>
      <c r="D50" s="18"/>
      <c r="E50" s="18"/>
      <c r="F50" s="18"/>
      <c r="G50" s="18"/>
      <c r="H50" s="22"/>
      <c r="I50" s="22"/>
      <c r="J50" s="18"/>
      <c r="K50" s="18"/>
      <c r="L50" s="18"/>
      <c r="M50" s="18"/>
      <c r="X50" s="52"/>
    </row>
    <row r="51" spans="8:24" ht="13.5">
      <c r="H51" s="9"/>
      <c r="I51" s="9"/>
      <c r="X51" s="52"/>
    </row>
    <row r="52" spans="8:24" ht="13.5">
      <c r="H52" s="9"/>
      <c r="I52" s="9"/>
      <c r="X52" s="52"/>
    </row>
    <row r="53" spans="8:24" ht="13.5">
      <c r="H53" s="9"/>
      <c r="I53" s="9"/>
      <c r="X53" s="52"/>
    </row>
    <row r="54" spans="8:24" ht="13.5">
      <c r="H54" s="9"/>
      <c r="I54" s="9"/>
      <c r="X54" s="52"/>
    </row>
    <row r="55" spans="8:24" ht="13.5">
      <c r="H55" s="9"/>
      <c r="I55" s="9"/>
      <c r="X55" s="52"/>
    </row>
    <row r="56" spans="8:24" ht="13.5">
      <c r="H56" s="9"/>
      <c r="I56" s="9"/>
      <c r="X56" s="52"/>
    </row>
    <row r="57" spans="8:24" ht="13.5">
      <c r="H57" s="9"/>
      <c r="I57" s="9"/>
      <c r="X57" s="52"/>
    </row>
    <row r="58" spans="8:24" ht="13.5">
      <c r="H58" s="9"/>
      <c r="I58" s="9"/>
      <c r="X58" s="52"/>
    </row>
    <row r="59" spans="8:24" ht="13.5">
      <c r="H59" s="9"/>
      <c r="I59" s="9"/>
      <c r="X59" s="52"/>
    </row>
    <row r="60" spans="8:24" ht="13.5">
      <c r="H60" s="9"/>
      <c r="I60" s="9"/>
      <c r="X60" s="52"/>
    </row>
    <row r="61" spans="8:24" ht="13.5">
      <c r="H61" s="9"/>
      <c r="I61" s="9"/>
      <c r="X61" s="52"/>
    </row>
    <row r="62" spans="8:24" ht="13.5">
      <c r="H62" s="9"/>
      <c r="I62" s="9"/>
      <c r="X62" s="52"/>
    </row>
    <row r="63" spans="8:24" ht="13.5">
      <c r="H63" s="9"/>
      <c r="I63" s="9"/>
      <c r="X63" s="52"/>
    </row>
    <row r="64" spans="8:24" ht="13.5">
      <c r="H64" s="9"/>
      <c r="I64" s="9"/>
      <c r="X64" s="52"/>
    </row>
    <row r="65" spans="8:24" ht="13.5">
      <c r="H65" s="9"/>
      <c r="I65" s="9"/>
      <c r="X65" s="52"/>
    </row>
    <row r="66" spans="8:24" ht="13.5">
      <c r="H66" s="9"/>
      <c r="I66" s="9"/>
      <c r="X66" s="52"/>
    </row>
    <row r="67" spans="8:24" ht="13.5">
      <c r="H67" s="9"/>
      <c r="I67" s="9"/>
      <c r="X67" s="52"/>
    </row>
    <row r="68" spans="8:24" ht="13.5">
      <c r="H68" s="9"/>
      <c r="I68" s="9"/>
      <c r="X68" s="52"/>
    </row>
    <row r="69" spans="8:24" ht="13.5">
      <c r="H69" s="9"/>
      <c r="I69" s="9"/>
      <c r="X69" s="52"/>
    </row>
    <row r="70" spans="8:24" ht="13.5">
      <c r="H70" s="9"/>
      <c r="I70" s="9"/>
      <c r="X70" s="52"/>
    </row>
    <row r="71" spans="8:24" ht="13.5">
      <c r="H71" s="9"/>
      <c r="I71" s="9"/>
      <c r="X71" s="52"/>
    </row>
    <row r="72" spans="8:24" ht="13.5">
      <c r="H72" s="9"/>
      <c r="I72" s="9"/>
      <c r="X72" s="52"/>
    </row>
    <row r="73" spans="8:24" ht="13.5">
      <c r="H73" s="9"/>
      <c r="I73" s="9"/>
      <c r="X73" s="52"/>
    </row>
    <row r="74" spans="8:24" ht="13.5">
      <c r="H74" s="9"/>
      <c r="I74" s="9"/>
      <c r="X74" s="52"/>
    </row>
    <row r="75" spans="8:24" ht="13.5">
      <c r="H75" s="9"/>
      <c r="I75" s="9"/>
      <c r="X75" s="52"/>
    </row>
    <row r="76" spans="8:24" ht="13.5">
      <c r="H76" s="9"/>
      <c r="I76" s="9"/>
      <c r="X76" s="52"/>
    </row>
    <row r="77" spans="8:24" ht="13.5">
      <c r="H77" s="9"/>
      <c r="I77" s="9"/>
      <c r="X77" s="52"/>
    </row>
    <row r="78" spans="8:24" ht="13.5">
      <c r="H78" s="9"/>
      <c r="I78" s="9"/>
      <c r="X78" s="52"/>
    </row>
    <row r="79" spans="8:24" ht="13.5">
      <c r="H79" s="9"/>
      <c r="I79" s="9"/>
      <c r="X79" s="52"/>
    </row>
    <row r="80" spans="8:24" ht="13.5">
      <c r="H80" s="9"/>
      <c r="I80" s="9"/>
      <c r="X80" s="52"/>
    </row>
    <row r="81" ht="13.5">
      <c r="X81" s="52"/>
    </row>
    <row r="82" ht="13.5">
      <c r="X82" s="52"/>
    </row>
    <row r="83" ht="13.5">
      <c r="X83" s="52"/>
    </row>
    <row r="84" ht="13.5">
      <c r="X84" s="52"/>
    </row>
    <row r="85" ht="13.5">
      <c r="X85" s="52"/>
    </row>
    <row r="86" ht="13.5">
      <c r="X86" s="52"/>
    </row>
    <row r="87" ht="13.5">
      <c r="X87" s="52"/>
    </row>
    <row r="88" ht="13.5">
      <c r="X88" s="52"/>
    </row>
    <row r="89" ht="13.5">
      <c r="X89" s="52"/>
    </row>
    <row r="90" ht="13.5">
      <c r="X90" s="52"/>
    </row>
    <row r="91" ht="13.5">
      <c r="X91" s="52"/>
    </row>
    <row r="92" ht="13.5">
      <c r="X92" s="52"/>
    </row>
    <row r="93" ht="13.5">
      <c r="X93" s="52"/>
    </row>
    <row r="94" ht="13.5">
      <c r="X94" s="52"/>
    </row>
    <row r="95" ht="13.5">
      <c r="X95" s="52"/>
    </row>
    <row r="96" ht="13.5">
      <c r="X96" s="52"/>
    </row>
    <row r="97" ht="13.5">
      <c r="X97" s="52"/>
    </row>
    <row r="98" ht="13.5">
      <c r="X98" s="52"/>
    </row>
    <row r="99" ht="13.5">
      <c r="X99" s="52"/>
    </row>
    <row r="100" ht="13.5">
      <c r="X100" s="52"/>
    </row>
    <row r="101" ht="13.5">
      <c r="X101" s="52"/>
    </row>
    <row r="102" ht="13.5">
      <c r="X102" s="52"/>
    </row>
    <row r="103" ht="13.5">
      <c r="X103" s="52"/>
    </row>
    <row r="104" ht="13.5">
      <c r="X104" s="52"/>
    </row>
    <row r="105" ht="13.5">
      <c r="X105" s="52"/>
    </row>
    <row r="106" ht="13.5">
      <c r="X106" s="52"/>
    </row>
    <row r="107" ht="13.5">
      <c r="X107" s="52"/>
    </row>
    <row r="108" ht="13.5">
      <c r="X108" s="52"/>
    </row>
    <row r="109" ht="13.5">
      <c r="X109" s="52"/>
    </row>
    <row r="110" ht="13.5">
      <c r="X110" s="52"/>
    </row>
    <row r="111" ht="13.5">
      <c r="X111" s="52"/>
    </row>
    <row r="112" ht="13.5">
      <c r="X112" s="52"/>
    </row>
    <row r="113" ht="13.5">
      <c r="X113" s="52"/>
    </row>
    <row r="114" ht="13.5">
      <c r="X114" s="52"/>
    </row>
    <row r="115" ht="13.5">
      <c r="X115" s="52"/>
    </row>
    <row r="116" ht="13.5">
      <c r="X116" s="52"/>
    </row>
    <row r="117" ht="13.5">
      <c r="X117" s="52"/>
    </row>
    <row r="118" ht="13.5">
      <c r="X118" s="52"/>
    </row>
    <row r="119" ht="13.5">
      <c r="X119" s="52"/>
    </row>
    <row r="120" ht="13.5">
      <c r="X120" s="52"/>
    </row>
    <row r="121" ht="13.5">
      <c r="X121" s="52"/>
    </row>
    <row r="122" ht="13.5">
      <c r="X122" s="52"/>
    </row>
    <row r="123" ht="13.5">
      <c r="X123" s="52"/>
    </row>
    <row r="124" ht="13.5">
      <c r="X124" s="52"/>
    </row>
    <row r="125" ht="13.5">
      <c r="X125" s="52"/>
    </row>
    <row r="126" ht="13.5">
      <c r="X126" s="52"/>
    </row>
    <row r="127" ht="13.5">
      <c r="X127" s="52"/>
    </row>
    <row r="128" ht="13.5">
      <c r="X128" s="52"/>
    </row>
    <row r="129" ht="13.5">
      <c r="X129" s="52"/>
    </row>
    <row r="130" ht="13.5">
      <c r="X130" s="52"/>
    </row>
    <row r="131" ht="13.5">
      <c r="X131" s="52"/>
    </row>
    <row r="132" ht="13.5">
      <c r="X132" s="52"/>
    </row>
    <row r="133" ht="13.5">
      <c r="X133" s="52"/>
    </row>
    <row r="134" ht="13.5">
      <c r="X134" s="52"/>
    </row>
    <row r="135" ht="13.5">
      <c r="X135" s="52"/>
    </row>
    <row r="136" ht="13.5">
      <c r="X136" s="52"/>
    </row>
    <row r="137" ht="13.5">
      <c r="X137" s="52"/>
    </row>
    <row r="138" ht="13.5">
      <c r="X138" s="52"/>
    </row>
    <row r="139" ht="13.5">
      <c r="X139" s="52"/>
    </row>
    <row r="140" ht="13.5">
      <c r="X140" s="52"/>
    </row>
    <row r="141" ht="13.5">
      <c r="X141" s="52"/>
    </row>
    <row r="142" ht="13.5">
      <c r="X142" s="52"/>
    </row>
    <row r="143" ht="13.5">
      <c r="X143" s="52"/>
    </row>
    <row r="144" ht="13.5">
      <c r="X144" s="52"/>
    </row>
    <row r="145" ht="13.5">
      <c r="X145" s="52"/>
    </row>
    <row r="146" ht="13.5">
      <c r="X146" s="52"/>
    </row>
    <row r="147" ht="13.5">
      <c r="X147" s="52"/>
    </row>
    <row r="148" ht="13.5">
      <c r="X148" s="52"/>
    </row>
    <row r="149" ht="13.5">
      <c r="X149" s="52"/>
    </row>
    <row r="150" ht="13.5">
      <c r="X150" s="52"/>
    </row>
    <row r="151" ht="13.5">
      <c r="X151" s="52"/>
    </row>
    <row r="152" ht="13.5">
      <c r="X152" s="52"/>
    </row>
    <row r="153" ht="13.5">
      <c r="X153" s="52"/>
    </row>
    <row r="154" ht="13.5">
      <c r="X154" s="52"/>
    </row>
    <row r="155" ht="13.5">
      <c r="X155" s="52"/>
    </row>
    <row r="156" ht="13.5">
      <c r="X156" s="52"/>
    </row>
    <row r="157" ht="13.5">
      <c r="X157" s="52"/>
    </row>
    <row r="158" ht="13.5">
      <c r="X158" s="52"/>
    </row>
    <row r="159" ht="13.5">
      <c r="X159" s="52"/>
    </row>
    <row r="160" ht="13.5">
      <c r="X160" s="52"/>
    </row>
    <row r="161" ht="13.5">
      <c r="X161" s="52"/>
    </row>
    <row r="162" ht="13.5">
      <c r="X162" s="52"/>
    </row>
    <row r="163" ht="13.5">
      <c r="X163" s="52"/>
    </row>
    <row r="164" ht="13.5">
      <c r="X164" s="52"/>
    </row>
    <row r="165" ht="13.5">
      <c r="X165" s="52"/>
    </row>
    <row r="166" ht="13.5">
      <c r="X166" s="52"/>
    </row>
    <row r="167" ht="13.5">
      <c r="X167" s="52"/>
    </row>
    <row r="168" ht="13.5">
      <c r="X168" s="52"/>
    </row>
    <row r="169" ht="13.5">
      <c r="X169" s="52"/>
    </row>
    <row r="170" ht="13.5">
      <c r="X170" s="52"/>
    </row>
    <row r="171" ht="13.5">
      <c r="X171" s="52"/>
    </row>
    <row r="172" ht="13.5">
      <c r="X172" s="52"/>
    </row>
    <row r="173" ht="13.5">
      <c r="X173" s="52"/>
    </row>
    <row r="174" ht="13.5">
      <c r="X174" s="52"/>
    </row>
    <row r="175" ht="13.5">
      <c r="X175" s="52"/>
    </row>
    <row r="176" ht="13.5">
      <c r="X176" s="52"/>
    </row>
    <row r="177" ht="13.5">
      <c r="X177" s="52"/>
    </row>
    <row r="178" ht="13.5">
      <c r="X178" s="52"/>
    </row>
    <row r="179" ht="13.5">
      <c r="X179" s="52"/>
    </row>
    <row r="180" ht="13.5">
      <c r="X180" s="52"/>
    </row>
    <row r="181" ht="13.5">
      <c r="X181" s="52"/>
    </row>
    <row r="182" ht="13.5">
      <c r="X182" s="52"/>
    </row>
    <row r="183" ht="13.5">
      <c r="X183" s="52"/>
    </row>
    <row r="184" ht="13.5">
      <c r="X184" s="52"/>
    </row>
    <row r="185" ht="13.5">
      <c r="X185" s="52"/>
    </row>
    <row r="186" ht="13.5">
      <c r="X186" s="52"/>
    </row>
    <row r="187" ht="13.5">
      <c r="X187" s="52"/>
    </row>
    <row r="188" ht="13.5">
      <c r="X188" s="52"/>
    </row>
    <row r="189" ht="13.5">
      <c r="X189" s="52"/>
    </row>
    <row r="190" ht="13.5">
      <c r="X190" s="52"/>
    </row>
    <row r="191" ht="13.5">
      <c r="X191" s="52"/>
    </row>
    <row r="192" ht="13.5">
      <c r="X192" s="52"/>
    </row>
    <row r="193" ht="13.5">
      <c r="X193" s="52"/>
    </row>
    <row r="194" ht="13.5">
      <c r="X194" s="52"/>
    </row>
    <row r="195" ht="13.5">
      <c r="X195" s="52"/>
    </row>
    <row r="196" ht="13.5">
      <c r="X196" s="52"/>
    </row>
    <row r="197" ht="13.5">
      <c r="X197" s="52"/>
    </row>
    <row r="198" ht="13.5">
      <c r="X198" s="52"/>
    </row>
    <row r="199" ht="13.5">
      <c r="X199" s="52"/>
    </row>
    <row r="200" ht="13.5">
      <c r="X200" s="52"/>
    </row>
    <row r="201" ht="13.5">
      <c r="X201" s="52"/>
    </row>
    <row r="202" ht="13.5">
      <c r="X202" s="52"/>
    </row>
    <row r="203" ht="13.5">
      <c r="X203" s="52"/>
    </row>
    <row r="204" ht="13.5">
      <c r="X204" s="52"/>
    </row>
    <row r="205" ht="13.5">
      <c r="X205" s="52"/>
    </row>
    <row r="206" ht="13.5">
      <c r="X206" s="52"/>
    </row>
    <row r="207" ht="13.5">
      <c r="X207" s="52"/>
    </row>
    <row r="208" ht="13.5">
      <c r="X208" s="52"/>
    </row>
    <row r="209" ht="13.5">
      <c r="X209" s="52"/>
    </row>
    <row r="210" ht="13.5">
      <c r="X210" s="52"/>
    </row>
    <row r="211" ht="13.5">
      <c r="X211" s="52"/>
    </row>
    <row r="212" ht="13.5">
      <c r="X212" s="52"/>
    </row>
    <row r="213" ht="13.5">
      <c r="X213" s="52"/>
    </row>
    <row r="214" ht="13.5">
      <c r="X214" s="52"/>
    </row>
    <row r="215" ht="13.5">
      <c r="X215" s="52"/>
    </row>
    <row r="216" ht="13.5">
      <c r="X216" s="52"/>
    </row>
    <row r="217" ht="13.5">
      <c r="X217" s="52"/>
    </row>
    <row r="218" ht="13.5">
      <c r="X218" s="52"/>
    </row>
    <row r="219" ht="13.5">
      <c r="X219" s="52"/>
    </row>
    <row r="220" ht="13.5">
      <c r="X220" s="52"/>
    </row>
    <row r="221" ht="13.5">
      <c r="X221" s="52"/>
    </row>
    <row r="222" ht="13.5">
      <c r="X222" s="52"/>
    </row>
    <row r="223" ht="13.5">
      <c r="X223" s="52"/>
    </row>
    <row r="224" ht="13.5">
      <c r="X224" s="52"/>
    </row>
    <row r="225" ht="13.5">
      <c r="X225" s="52"/>
    </row>
    <row r="226" ht="13.5">
      <c r="X226" s="52"/>
    </row>
    <row r="227" ht="13.5">
      <c r="X227" s="52"/>
    </row>
    <row r="228" ht="13.5">
      <c r="X228" s="52"/>
    </row>
    <row r="229" ht="13.5">
      <c r="X229" s="52"/>
    </row>
    <row r="230" ht="13.5">
      <c r="X230" s="52"/>
    </row>
    <row r="231" ht="13.5">
      <c r="X231" s="52"/>
    </row>
    <row r="232" ht="13.5">
      <c r="X232" s="52"/>
    </row>
    <row r="233" ht="13.5">
      <c r="X233" s="52"/>
    </row>
    <row r="234" ht="13.5">
      <c r="X234" s="52"/>
    </row>
    <row r="235" ht="13.5">
      <c r="X235" s="52"/>
    </row>
    <row r="236" ht="13.5">
      <c r="X236" s="52"/>
    </row>
    <row r="237" ht="13.5">
      <c r="X237" s="52"/>
    </row>
    <row r="238" ht="13.5">
      <c r="X238" s="52"/>
    </row>
    <row r="239" ht="13.5">
      <c r="X239" s="52"/>
    </row>
    <row r="240" ht="13.5">
      <c r="X240" s="52"/>
    </row>
  </sheetData>
  <sheetProtection/>
  <mergeCells count="14">
    <mergeCell ref="O3:O10"/>
    <mergeCell ref="H2:I2"/>
    <mergeCell ref="N2:O2"/>
    <mergeCell ref="A3:A14"/>
    <mergeCell ref="W15:W26"/>
    <mergeCell ref="W27:W31"/>
    <mergeCell ref="A15:A26"/>
    <mergeCell ref="W3:W14"/>
    <mergeCell ref="A1:C1"/>
    <mergeCell ref="W2:X2"/>
    <mergeCell ref="D1:T1"/>
    <mergeCell ref="S2:T2"/>
    <mergeCell ref="U2:V2"/>
    <mergeCell ref="U1:X1"/>
  </mergeCells>
  <printOptions/>
  <pageMargins left="0.75" right="0.75" top="0.81" bottom="0.25" header="0.23" footer="0.2"/>
  <pageSetup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Z26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6" sqref="D6"/>
    </sheetView>
  </sheetViews>
  <sheetFormatPr defaultColWidth="9.00390625" defaultRowHeight="13.5"/>
  <cols>
    <col min="1" max="1" width="3.50390625" style="9" customWidth="1"/>
    <col min="2" max="2" width="3.625" style="9" customWidth="1"/>
    <col min="3" max="3" width="11.50390625" style="9" customWidth="1"/>
    <col min="4" max="4" width="4.125" style="9" customWidth="1"/>
    <col min="5" max="5" width="14.00390625" style="9" customWidth="1"/>
    <col min="6" max="6" width="4.50390625" style="9" customWidth="1"/>
    <col min="7" max="7" width="13.125" style="9" customWidth="1"/>
    <col min="8" max="8" width="4.25390625" style="9" customWidth="1"/>
    <col min="9" max="9" width="12.875" style="9" customWidth="1"/>
    <col min="10" max="10" width="4.00390625" style="9" customWidth="1"/>
    <col min="11" max="11" width="14.00390625" style="9" customWidth="1"/>
    <col min="12" max="12" width="3.625" style="9" customWidth="1"/>
    <col min="13" max="13" width="12.50390625" style="9" customWidth="1"/>
    <col min="14" max="14" width="3.50390625" style="9" customWidth="1"/>
    <col min="15" max="15" width="12.75390625" style="9" customWidth="1"/>
    <col min="16" max="16" width="3.25390625" style="9" customWidth="1"/>
    <col min="17" max="17" width="11.50390625" style="9" customWidth="1"/>
    <col min="18" max="18" width="3.25390625" style="9" customWidth="1"/>
    <col min="19" max="19" width="13.50390625" style="9" customWidth="1"/>
    <col min="20" max="20" width="3.625" style="9" customWidth="1"/>
    <col min="21" max="21" width="13.75390625" style="9" customWidth="1"/>
    <col min="22" max="22" width="3.625" style="9" customWidth="1"/>
    <col min="23" max="23" width="12.125" style="9" customWidth="1"/>
    <col min="24" max="24" width="5.00390625" style="9" customWidth="1"/>
    <col min="25" max="25" width="14.25390625" style="9" customWidth="1"/>
    <col min="26" max="26" width="5.00390625" style="9" customWidth="1"/>
    <col min="27" max="27" width="12.50390625" style="9" customWidth="1"/>
    <col min="28" max="28" width="5.00390625" style="9" customWidth="1"/>
    <col min="29" max="29" width="13.25390625" style="9" customWidth="1"/>
    <col min="30" max="30" width="5.00390625" style="9" customWidth="1"/>
    <col min="31" max="31" width="12.50390625" style="9" customWidth="1"/>
    <col min="32" max="32" width="5.00390625" style="9" customWidth="1"/>
    <col min="33" max="33" width="13.75390625" style="9" customWidth="1"/>
    <col min="34" max="34" width="5.00390625" style="9" customWidth="1"/>
    <col min="35" max="35" width="14.75390625" style="9" customWidth="1"/>
    <col min="36" max="36" width="5.00390625" style="9" customWidth="1"/>
    <col min="37" max="37" width="15.00390625" style="9" customWidth="1"/>
    <col min="38" max="38" width="5.00390625" style="9" customWidth="1"/>
    <col min="39" max="39" width="16.00390625" style="9" customWidth="1"/>
    <col min="40" max="40" width="5.00390625" style="9" customWidth="1"/>
    <col min="41" max="41" width="12.25390625" style="9" customWidth="1"/>
    <col min="42" max="42" width="5.00390625" style="9" customWidth="1"/>
    <col min="43" max="43" width="15.25390625" style="9" customWidth="1"/>
    <col min="44" max="44" width="5.00390625" style="9" customWidth="1"/>
    <col min="45" max="45" width="14.25390625" style="9" customWidth="1"/>
    <col min="46" max="46" width="5.00390625" style="9" customWidth="1"/>
    <col min="47" max="47" width="13.25390625" style="9" customWidth="1"/>
    <col min="48" max="48" width="5.00390625" style="9" customWidth="1"/>
    <col min="49" max="49" width="13.00390625" style="9" customWidth="1"/>
    <col min="50" max="50" width="4.00390625" style="9" customWidth="1"/>
    <col min="51" max="51" width="11.75390625" style="9" customWidth="1"/>
    <col min="52" max="52" width="3.25390625" style="9" customWidth="1"/>
    <col min="53" max="53" width="15.50390625" style="9" customWidth="1"/>
    <col min="54" max="54" width="3.25390625" style="9" customWidth="1"/>
    <col min="55" max="55" width="13.75390625" style="9" customWidth="1"/>
    <col min="56" max="56" width="3.25390625" style="9" customWidth="1"/>
    <col min="57" max="57" width="14.25390625" style="9" customWidth="1"/>
    <col min="58" max="58" width="3.50390625" style="9" customWidth="1"/>
    <col min="59" max="59" width="15.25390625" style="9" customWidth="1"/>
    <col min="60" max="60" width="3.25390625" style="9" customWidth="1"/>
    <col min="61" max="61" width="14.00390625" style="9" customWidth="1"/>
    <col min="62" max="62" width="4.00390625" style="9" customWidth="1"/>
    <col min="63" max="63" width="12.50390625" style="9" customWidth="1"/>
    <col min="64" max="64" width="3.75390625" style="9" customWidth="1"/>
    <col min="65" max="65" width="12.25390625" style="9" customWidth="1"/>
    <col min="66" max="66" width="3.00390625" style="9" customWidth="1"/>
    <col min="67" max="67" width="14.625" style="9" customWidth="1"/>
    <col min="68" max="68" width="4.625" style="9" customWidth="1"/>
    <col min="69" max="69" width="13.50390625" style="9" customWidth="1"/>
    <col min="70" max="70" width="5.00390625" style="9" customWidth="1"/>
    <col min="71" max="71" width="15.25390625" style="9" customWidth="1"/>
    <col min="72" max="72" width="4.625" style="9" customWidth="1"/>
    <col min="73" max="73" width="9.00390625" style="9" customWidth="1"/>
    <col min="74" max="74" width="4.375" style="9" customWidth="1"/>
    <col min="75" max="75" width="9.00390625" style="9" customWidth="1"/>
    <col min="76" max="76" width="3.875" style="9" customWidth="1"/>
    <col min="77" max="77" width="9.00390625" style="9" customWidth="1"/>
    <col min="78" max="78" width="4.375" style="9" customWidth="1"/>
    <col min="79" max="79" width="9.00390625" style="9" customWidth="1"/>
    <col min="80" max="80" width="4.875" style="9" customWidth="1"/>
    <col min="81" max="81" width="9.00390625" style="9" customWidth="1"/>
    <col min="82" max="82" width="3.875" style="9" customWidth="1"/>
    <col min="83" max="83" width="9.00390625" style="9" customWidth="1"/>
    <col min="84" max="84" width="4.625" style="9" customWidth="1"/>
    <col min="85" max="16384" width="9.00390625" style="9" customWidth="1"/>
  </cols>
  <sheetData>
    <row r="1" spans="2:104" ht="18" customHeight="1">
      <c r="B1" s="9">
        <v>1</v>
      </c>
      <c r="C1" s="9" t="str">
        <f>VLOOKUP(B1,$B$20:$C$70,2,0)</f>
        <v>金ヶ崎</v>
      </c>
      <c r="D1" s="9">
        <v>2</v>
      </c>
      <c r="E1" s="9" t="str">
        <f>VLOOKUP(D1,$B$20:$C$70,2,0)</f>
        <v>花巻</v>
      </c>
      <c r="F1" s="9">
        <v>3</v>
      </c>
      <c r="G1" s="9" t="str">
        <f>VLOOKUP(F1,$B$20:$C$70,2,0)</f>
        <v> </v>
      </c>
      <c r="H1" s="9">
        <v>4</v>
      </c>
      <c r="I1" s="9" t="str">
        <f>VLOOKUP(H1,$B$20:$C$70,2,0)</f>
        <v> </v>
      </c>
      <c r="J1" s="9">
        <v>5</v>
      </c>
      <c r="K1" s="9" t="str">
        <f>VLOOKUP(J1,$B$20:$C$70,2,0)</f>
        <v> </v>
      </c>
      <c r="L1" s="9">
        <v>6</v>
      </c>
      <c r="M1" s="9" t="str">
        <f>VLOOKUP(L1,$B$20:$C$70,2,0)</f>
        <v> </v>
      </c>
      <c r="N1" s="9">
        <v>7</v>
      </c>
      <c r="O1" s="9" t="str">
        <f>VLOOKUP(N1,$B$20:$C$70,2,0)</f>
        <v> </v>
      </c>
      <c r="P1" s="9">
        <v>8</v>
      </c>
      <c r="Q1" s="9" t="str">
        <f>VLOOKUP(P1,$B$20:$C$70,2,0)</f>
        <v> </v>
      </c>
      <c r="R1" s="9">
        <v>9</v>
      </c>
      <c r="S1" s="9" t="str">
        <f>VLOOKUP(R1,$B$20:$C$70,2,0)</f>
        <v> </v>
      </c>
      <c r="T1" s="9">
        <v>10</v>
      </c>
      <c r="U1" s="9" t="str">
        <f>VLOOKUP(T1,$B$20:$C$70,2,0)</f>
        <v> </v>
      </c>
      <c r="V1" s="9">
        <v>11</v>
      </c>
      <c r="W1" s="9" t="str">
        <f>VLOOKUP(V1,$B$20:$C$70,2,0)</f>
        <v> </v>
      </c>
      <c r="X1" s="9">
        <v>12</v>
      </c>
      <c r="Y1" s="9" t="str">
        <f>VLOOKUP(X1,$B$20:$C$70,2,0)</f>
        <v> </v>
      </c>
      <c r="Z1" s="9">
        <v>13</v>
      </c>
      <c r="AA1" s="9" t="str">
        <f>VLOOKUP(Z1,$B$20:$C$70,2,0)</f>
        <v> </v>
      </c>
      <c r="AB1" s="9">
        <v>14</v>
      </c>
      <c r="AC1" s="9" t="str">
        <f>VLOOKUP(AB1,$B$20:$C$70,2,0)</f>
        <v> </v>
      </c>
      <c r="AD1" s="9">
        <v>15</v>
      </c>
      <c r="AE1" s="9" t="str">
        <f>VLOOKUP(AD1,$B$20:$C$70,2,0)</f>
        <v> </v>
      </c>
      <c r="AF1" s="9">
        <v>16</v>
      </c>
      <c r="AG1" s="9" t="str">
        <f>VLOOKUP(AF1,$B$20:$C$70,2,0)</f>
        <v> </v>
      </c>
      <c r="AH1" s="9">
        <v>17</v>
      </c>
      <c r="AI1" s="9" t="str">
        <f>VLOOKUP(AH1,$B$20:$C$70,2,0)</f>
        <v> </v>
      </c>
      <c r="AJ1" s="9">
        <v>18</v>
      </c>
      <c r="AK1" s="9" t="str">
        <f>VLOOKUP(AJ1,$B$20:$C$70,2,0)</f>
        <v> </v>
      </c>
      <c r="AL1" s="9">
        <v>19</v>
      </c>
      <c r="AM1" s="9" t="str">
        <f>VLOOKUP(AL1,$B$20:$C$70,2,0)</f>
        <v> </v>
      </c>
      <c r="AN1" s="9">
        <v>20</v>
      </c>
      <c r="AO1" s="9" t="str">
        <f>VLOOKUP(AN1,$B$20:$C$70,2,0)</f>
        <v> </v>
      </c>
      <c r="AP1" s="9">
        <v>21</v>
      </c>
      <c r="AQ1" s="9" t="str">
        <f>VLOOKUP(AP1,$B$20:$C$70,2,0)</f>
        <v> </v>
      </c>
      <c r="AR1" s="9">
        <v>22</v>
      </c>
      <c r="AS1" s="9" t="str">
        <f>VLOOKUP(AR1,$B$20:$C$70,2,0)</f>
        <v> </v>
      </c>
      <c r="AT1" s="9">
        <v>23</v>
      </c>
      <c r="AU1" s="9" t="str">
        <f>VLOOKUP(AT1,$B$20:$C$70,2,0)</f>
        <v> </v>
      </c>
      <c r="AV1" s="9">
        <v>24</v>
      </c>
      <c r="AW1" s="9" t="str">
        <f>VLOOKUP(AV1,$B$20:$C$70,2,0)</f>
        <v> </v>
      </c>
      <c r="AX1" s="9">
        <v>25</v>
      </c>
      <c r="AY1" s="9" t="str">
        <f>VLOOKUP(AX1,$B$20:$C$70,2,0)</f>
        <v> </v>
      </c>
      <c r="AZ1" s="9">
        <v>26</v>
      </c>
      <c r="BA1" s="9" t="str">
        <f>VLOOKUP(AZ1,$B$20:$C$70,2,0)</f>
        <v> </v>
      </c>
      <c r="BB1" s="9">
        <v>27</v>
      </c>
      <c r="BC1" s="9" t="str">
        <f>VLOOKUP(BB1,$B$20:$C$59,2,0)</f>
        <v> </v>
      </c>
      <c r="BD1" s="9">
        <v>28</v>
      </c>
      <c r="BE1" s="9" t="str">
        <f>VLOOKUP(BD1,$B$20:$C$70,2,0)</f>
        <v> </v>
      </c>
      <c r="BF1" s="9">
        <v>29</v>
      </c>
      <c r="BG1" s="9" t="str">
        <f>VLOOKUP(BF1,$B$20:$C$70,2,0)</f>
        <v> </v>
      </c>
      <c r="BH1" s="9">
        <v>30</v>
      </c>
      <c r="BI1" s="9" t="str">
        <f>VLOOKUP(BH1,$B$20:$C$70,2,0)</f>
        <v> </v>
      </c>
      <c r="BJ1" s="9">
        <v>31</v>
      </c>
      <c r="BK1" s="9" t="str">
        <f>VLOOKUP(BJ1,$B$20:$C$70,2,0)</f>
        <v> </v>
      </c>
      <c r="BL1" s="9">
        <v>32</v>
      </c>
      <c r="BM1" s="9" t="str">
        <f>VLOOKUP(BL1,$B$20:$C$70,2,0)</f>
        <v> </v>
      </c>
      <c r="BN1" s="9">
        <v>33</v>
      </c>
      <c r="BO1" s="9" t="str">
        <f>VLOOKUP(BN1,$B$20:$C$70,2,0)</f>
        <v> </v>
      </c>
      <c r="BP1" s="9">
        <v>34</v>
      </c>
      <c r="BQ1" s="9" t="str">
        <f>VLOOKUP(BP1,$B$20:$C$70,2,0)</f>
        <v> </v>
      </c>
      <c r="BR1" s="9">
        <v>35</v>
      </c>
      <c r="BS1" s="9" t="str">
        <f>VLOOKUP(BR1,$B$20:$C$70,2,0)</f>
        <v> </v>
      </c>
      <c r="BT1" s="9">
        <v>36</v>
      </c>
      <c r="BU1" s="9" t="str">
        <f>VLOOKUP(BT1,$B$20:$C$70,2,0)</f>
        <v> </v>
      </c>
      <c r="BV1" s="9">
        <v>37</v>
      </c>
      <c r="BW1" s="9" t="str">
        <f>VLOOKUP(BV1,$B$20:$C$70,2,0)</f>
        <v> </v>
      </c>
      <c r="BX1" s="9">
        <v>38</v>
      </c>
      <c r="BY1" s="9" t="str">
        <f>VLOOKUP(BX1,$B$20:$C$70,2,0)</f>
        <v> </v>
      </c>
      <c r="BZ1" s="9">
        <v>39</v>
      </c>
      <c r="CA1" s="9" t="str">
        <f>VLOOKUP(BZ1,$B$20:$C$70,2,0)</f>
        <v> </v>
      </c>
      <c r="CB1" s="9">
        <v>40</v>
      </c>
      <c r="CC1" s="9" t="str">
        <f>VLOOKUP(CB1,$B$20:$C$70,2,0)</f>
        <v> </v>
      </c>
      <c r="CD1" s="9">
        <v>0</v>
      </c>
      <c r="CE1" s="9" t="str">
        <f>VLOOKUP(CD1,$B$20:$C$70,2,0)</f>
        <v> </v>
      </c>
      <c r="CF1" s="9">
        <v>42</v>
      </c>
      <c r="CG1" s="9" t="str">
        <f>VLOOKUP(CF1,$B$20:$C$70,2,0)</f>
        <v> </v>
      </c>
      <c r="CH1" s="9">
        <v>43</v>
      </c>
      <c r="CJ1" s="9">
        <v>44</v>
      </c>
      <c r="CL1" s="9">
        <v>45</v>
      </c>
      <c r="CN1" s="9">
        <v>46</v>
      </c>
      <c r="CP1" s="9">
        <v>47</v>
      </c>
      <c r="CR1" s="9">
        <v>48</v>
      </c>
      <c r="CT1" s="9">
        <v>49</v>
      </c>
      <c r="CV1" s="9">
        <v>50</v>
      </c>
      <c r="CX1" s="9">
        <v>51</v>
      </c>
      <c r="CZ1" s="9">
        <v>0</v>
      </c>
    </row>
    <row r="2" spans="1:5" ht="13.5">
      <c r="A2" s="9">
        <v>1</v>
      </c>
      <c r="B2" s="9">
        <v>20</v>
      </c>
      <c r="C2" s="9" t="s">
        <v>313</v>
      </c>
      <c r="D2" s="9">
        <v>13</v>
      </c>
      <c r="E2" s="9" t="s">
        <v>314</v>
      </c>
    </row>
    <row r="3" spans="1:4" ht="13.5">
      <c r="A3" s="9">
        <v>2</v>
      </c>
      <c r="B3" s="9">
        <v>30</v>
      </c>
      <c r="D3" s="9">
        <v>1</v>
      </c>
    </row>
    <row r="4" spans="1:4" ht="13.5">
      <c r="A4" s="9">
        <v>3</v>
      </c>
      <c r="B4" s="9">
        <v>32</v>
      </c>
      <c r="D4" s="9">
        <v>2</v>
      </c>
    </row>
    <row r="5" spans="1:4" ht="13.5">
      <c r="A5" s="9">
        <v>4</v>
      </c>
      <c r="B5" s="9">
        <v>33</v>
      </c>
      <c r="D5" s="9">
        <v>5</v>
      </c>
    </row>
    <row r="6" spans="1:2" ht="13.5">
      <c r="A6" s="9">
        <v>5</v>
      </c>
      <c r="B6" s="9">
        <v>41</v>
      </c>
    </row>
    <row r="7" ht="13.5">
      <c r="A7" s="9">
        <v>6</v>
      </c>
    </row>
    <row r="8" ht="13.5">
      <c r="A8" s="9">
        <v>7</v>
      </c>
    </row>
    <row r="9" ht="13.5">
      <c r="A9" s="9">
        <v>8</v>
      </c>
    </row>
    <row r="10" ht="13.5">
      <c r="A10" s="9">
        <v>9</v>
      </c>
    </row>
    <row r="11" ht="13.5">
      <c r="A11" s="9">
        <v>10</v>
      </c>
    </row>
    <row r="12" ht="13.5">
      <c r="A12" s="9">
        <v>11</v>
      </c>
    </row>
    <row r="13" ht="13.5">
      <c r="A13" s="9">
        <v>12</v>
      </c>
    </row>
    <row r="14" ht="13.5">
      <c r="A14" s="9" t="s">
        <v>12</v>
      </c>
    </row>
    <row r="15" ht="13.5">
      <c r="A15" s="9" t="s">
        <v>12</v>
      </c>
    </row>
    <row r="16" spans="3:24" ht="13.5">
      <c r="C16" s="9" t="s">
        <v>20</v>
      </c>
      <c r="D16" s="9" t="s">
        <v>20</v>
      </c>
      <c r="E16" s="9" t="s">
        <v>20</v>
      </c>
      <c r="F16" s="9" t="s">
        <v>20</v>
      </c>
      <c r="H16" s="9" t="s">
        <v>20</v>
      </c>
      <c r="I16" s="9" t="s">
        <v>20</v>
      </c>
      <c r="J16" s="9" t="s">
        <v>20</v>
      </c>
      <c r="L16" s="9" t="s">
        <v>20</v>
      </c>
      <c r="M16" s="9" t="s">
        <v>20</v>
      </c>
      <c r="N16" s="9" t="s">
        <v>20</v>
      </c>
      <c r="P16" s="9" t="s">
        <v>20</v>
      </c>
      <c r="Q16" s="9" t="s">
        <v>20</v>
      </c>
      <c r="R16" s="9" t="s">
        <v>20</v>
      </c>
      <c r="S16" s="9" t="s">
        <v>20</v>
      </c>
      <c r="T16" s="9" t="s">
        <v>20</v>
      </c>
      <c r="U16" s="9" t="s">
        <v>20</v>
      </c>
      <c r="V16" s="9" t="s">
        <v>20</v>
      </c>
      <c r="W16" s="9" t="s">
        <v>20</v>
      </c>
      <c r="X16" s="9" t="s">
        <v>20</v>
      </c>
    </row>
    <row r="17" spans="8:18" ht="13.5">
      <c r="H17" s="9" t="s">
        <v>20</v>
      </c>
      <c r="J17" s="9" t="s">
        <v>20</v>
      </c>
      <c r="L17" s="9" t="s">
        <v>20</v>
      </c>
      <c r="R17" s="9" t="s">
        <v>20</v>
      </c>
    </row>
    <row r="18" spans="3:12" ht="13.5">
      <c r="C18" s="9" t="s">
        <v>128</v>
      </c>
      <c r="H18" s="9" t="s">
        <v>20</v>
      </c>
      <c r="J18" s="9" t="s">
        <v>20</v>
      </c>
      <c r="L18" s="9" t="s">
        <v>20</v>
      </c>
    </row>
    <row r="19" ht="13.5">
      <c r="H19" s="9" t="s">
        <v>20</v>
      </c>
    </row>
    <row r="20" spans="2:4" ht="13.5">
      <c r="B20" s="9">
        <v>1</v>
      </c>
      <c r="C20" s="214" t="s">
        <v>270</v>
      </c>
      <c r="D20" s="9">
        <v>1</v>
      </c>
    </row>
    <row r="21" spans="2:5" ht="13.5">
      <c r="B21" s="9">
        <v>2</v>
      </c>
      <c r="C21" s="214" t="s">
        <v>273</v>
      </c>
      <c r="D21" s="9">
        <v>2</v>
      </c>
      <c r="E21" s="216" t="s">
        <v>286</v>
      </c>
    </row>
    <row r="22" spans="2:5" ht="13.5">
      <c r="B22" s="9">
        <v>3</v>
      </c>
      <c r="C22" s="9" t="s">
        <v>312</v>
      </c>
      <c r="D22" s="9">
        <v>3</v>
      </c>
      <c r="E22" s="214" t="s">
        <v>267</v>
      </c>
    </row>
    <row r="23" spans="2:5" ht="13.5" customHeight="1">
      <c r="B23" s="9">
        <v>4</v>
      </c>
      <c r="C23" s="9" t="s">
        <v>312</v>
      </c>
      <c r="D23" s="9">
        <v>4</v>
      </c>
      <c r="E23" s="216" t="s">
        <v>287</v>
      </c>
    </row>
    <row r="24" spans="2:5" ht="13.5" customHeight="1">
      <c r="B24" s="9">
        <v>5</v>
      </c>
      <c r="C24" s="9" t="s">
        <v>312</v>
      </c>
      <c r="D24" s="9">
        <v>5</v>
      </c>
      <c r="E24" s="214" t="s">
        <v>277</v>
      </c>
    </row>
    <row r="25" spans="2:5" ht="13.5" customHeight="1">
      <c r="B25" s="9">
        <v>6</v>
      </c>
      <c r="C25" s="9" t="s">
        <v>312</v>
      </c>
      <c r="D25" s="9">
        <v>6</v>
      </c>
      <c r="E25" s="214" t="s">
        <v>278</v>
      </c>
    </row>
    <row r="26" spans="2:5" ht="13.5" customHeight="1">
      <c r="B26" s="9">
        <v>7</v>
      </c>
      <c r="C26" s="9" t="s">
        <v>312</v>
      </c>
      <c r="D26" s="9">
        <v>7</v>
      </c>
      <c r="E26" s="214" t="s">
        <v>40</v>
      </c>
    </row>
    <row r="27" spans="2:5" ht="13.5" customHeight="1">
      <c r="B27" s="9">
        <v>8</v>
      </c>
      <c r="C27" s="9" t="s">
        <v>312</v>
      </c>
      <c r="D27" s="9">
        <v>8</v>
      </c>
      <c r="E27" s="214" t="s">
        <v>276</v>
      </c>
    </row>
    <row r="28" spans="2:5" ht="13.5" customHeight="1">
      <c r="B28" s="9">
        <v>9</v>
      </c>
      <c r="C28" s="9" t="s">
        <v>312</v>
      </c>
      <c r="D28" s="9">
        <v>9</v>
      </c>
      <c r="E28" s="216" t="s">
        <v>288</v>
      </c>
    </row>
    <row r="29" spans="2:5" ht="13.5" customHeight="1">
      <c r="B29" s="9">
        <v>10</v>
      </c>
      <c r="C29" s="9" t="s">
        <v>312</v>
      </c>
      <c r="D29" s="9">
        <v>10</v>
      </c>
      <c r="E29" s="214" t="s">
        <v>274</v>
      </c>
    </row>
    <row r="30" spans="2:5" ht="13.5" customHeight="1">
      <c r="B30" s="9">
        <v>11</v>
      </c>
      <c r="C30" s="9" t="s">
        <v>312</v>
      </c>
      <c r="D30" s="9">
        <v>11</v>
      </c>
      <c r="E30" s="9" t="s">
        <v>266</v>
      </c>
    </row>
    <row r="31" spans="2:5" ht="13.5" customHeight="1">
      <c r="B31" s="9">
        <v>12</v>
      </c>
      <c r="C31" s="9" t="s">
        <v>312</v>
      </c>
      <c r="D31" s="9">
        <v>12</v>
      </c>
      <c r="E31" s="214" t="s">
        <v>268</v>
      </c>
    </row>
    <row r="32" spans="2:7" ht="13.5" customHeight="1">
      <c r="B32" s="9">
        <v>13</v>
      </c>
      <c r="C32" s="9" t="s">
        <v>312</v>
      </c>
      <c r="D32" s="9">
        <v>13</v>
      </c>
      <c r="G32" s="10"/>
    </row>
    <row r="33" spans="2:5" ht="13.5" customHeight="1">
      <c r="B33" s="9">
        <v>14</v>
      </c>
      <c r="C33" s="9" t="s">
        <v>312</v>
      </c>
      <c r="D33" s="9">
        <v>14</v>
      </c>
      <c r="E33" s="214" t="s">
        <v>280</v>
      </c>
    </row>
    <row r="34" spans="2:5" ht="13.5" customHeight="1">
      <c r="B34" s="9">
        <v>15</v>
      </c>
      <c r="C34" s="9" t="s">
        <v>312</v>
      </c>
      <c r="D34" s="9">
        <v>15</v>
      </c>
      <c r="E34" s="216" t="s">
        <v>289</v>
      </c>
    </row>
    <row r="35" spans="2:5" ht="13.5" customHeight="1">
      <c r="B35" s="9">
        <v>16</v>
      </c>
      <c r="C35" s="9" t="s">
        <v>312</v>
      </c>
      <c r="D35" s="9">
        <v>16</v>
      </c>
      <c r="E35" s="216" t="s">
        <v>290</v>
      </c>
    </row>
    <row r="36" spans="2:5" ht="13.5" customHeight="1">
      <c r="B36" s="9">
        <v>17</v>
      </c>
      <c r="C36" s="9" t="s">
        <v>312</v>
      </c>
      <c r="D36" s="9">
        <v>17</v>
      </c>
      <c r="E36" s="216" t="s">
        <v>291</v>
      </c>
    </row>
    <row r="37" spans="2:5" ht="13.5" customHeight="1">
      <c r="B37" s="9">
        <v>18</v>
      </c>
      <c r="C37" s="9" t="s">
        <v>312</v>
      </c>
      <c r="D37" s="9">
        <v>18</v>
      </c>
      <c r="E37" s="216" t="s">
        <v>292</v>
      </c>
    </row>
    <row r="38" spans="2:5" ht="13.5" customHeight="1">
      <c r="B38" s="9">
        <v>19</v>
      </c>
      <c r="C38" s="9" t="s">
        <v>312</v>
      </c>
      <c r="D38" s="9">
        <v>19</v>
      </c>
      <c r="E38" s="214" t="s">
        <v>281</v>
      </c>
    </row>
    <row r="39" spans="2:5" ht="13.5" customHeight="1">
      <c r="B39" s="9">
        <v>20</v>
      </c>
      <c r="C39" s="9" t="s">
        <v>312</v>
      </c>
      <c r="D39" s="9">
        <v>20</v>
      </c>
      <c r="E39" s="214" t="s">
        <v>265</v>
      </c>
    </row>
    <row r="40" spans="2:5" ht="13.5" customHeight="1">
      <c r="B40" s="9">
        <v>21</v>
      </c>
      <c r="C40" s="9" t="s">
        <v>312</v>
      </c>
      <c r="D40" s="9">
        <v>21</v>
      </c>
      <c r="E40" s="216" t="s">
        <v>293</v>
      </c>
    </row>
    <row r="41" spans="2:5" ht="13.5" customHeight="1">
      <c r="B41" s="9">
        <v>22</v>
      </c>
      <c r="C41" s="9" t="s">
        <v>312</v>
      </c>
      <c r="D41" s="9">
        <v>22</v>
      </c>
      <c r="E41" s="216" t="s">
        <v>294</v>
      </c>
    </row>
    <row r="42" spans="2:5" ht="13.5" customHeight="1">
      <c r="B42" s="9">
        <v>23</v>
      </c>
      <c r="C42" s="9" t="s">
        <v>312</v>
      </c>
      <c r="D42" s="9">
        <v>23</v>
      </c>
      <c r="E42" s="214" t="s">
        <v>271</v>
      </c>
    </row>
    <row r="43" spans="2:5" ht="13.5" customHeight="1">
      <c r="B43" s="9">
        <v>24</v>
      </c>
      <c r="C43" s="9" t="s">
        <v>312</v>
      </c>
      <c r="D43" s="9">
        <v>24</v>
      </c>
      <c r="E43" s="214" t="s">
        <v>275</v>
      </c>
    </row>
    <row r="44" spans="2:5" ht="13.5" customHeight="1">
      <c r="B44" s="9">
        <v>25</v>
      </c>
      <c r="C44" s="9" t="s">
        <v>312</v>
      </c>
      <c r="D44" s="9">
        <v>25</v>
      </c>
      <c r="E44" s="214" t="s">
        <v>272</v>
      </c>
    </row>
    <row r="45" spans="2:5" ht="13.5" customHeight="1">
      <c r="B45" s="9">
        <v>26</v>
      </c>
      <c r="C45" s="9" t="s">
        <v>312</v>
      </c>
      <c r="D45" s="9">
        <v>26</v>
      </c>
      <c r="E45" s="216" t="s">
        <v>295</v>
      </c>
    </row>
    <row r="46" spans="2:5" ht="14.25" customHeight="1">
      <c r="B46" s="9">
        <v>27</v>
      </c>
      <c r="C46" s="9" t="s">
        <v>312</v>
      </c>
      <c r="D46" s="9">
        <v>27</v>
      </c>
      <c r="E46" s="216" t="s">
        <v>279</v>
      </c>
    </row>
    <row r="47" spans="2:5" ht="13.5">
      <c r="B47" s="9">
        <v>28</v>
      </c>
      <c r="C47" s="9" t="s">
        <v>312</v>
      </c>
      <c r="D47" s="9">
        <v>28</v>
      </c>
      <c r="E47" s="214" t="s">
        <v>269</v>
      </c>
    </row>
    <row r="48" spans="2:4" ht="13.5">
      <c r="B48" s="9">
        <v>29</v>
      </c>
      <c r="C48" s="9" t="s">
        <v>312</v>
      </c>
      <c r="D48" s="9">
        <v>29</v>
      </c>
    </row>
    <row r="49" spans="2:4" ht="13.5">
      <c r="B49" s="9">
        <v>30</v>
      </c>
      <c r="C49" s="9" t="s">
        <v>312</v>
      </c>
      <c r="D49" s="9">
        <v>30</v>
      </c>
    </row>
    <row r="50" spans="2:4" ht="13.5">
      <c r="B50" s="9">
        <v>31</v>
      </c>
      <c r="C50" s="9" t="s">
        <v>312</v>
      </c>
      <c r="D50" s="9">
        <v>31</v>
      </c>
    </row>
    <row r="51" spans="2:4" ht="13.5">
      <c r="B51" s="9">
        <v>32</v>
      </c>
      <c r="C51" s="9" t="s">
        <v>312</v>
      </c>
      <c r="D51" s="9">
        <v>32</v>
      </c>
    </row>
    <row r="52" spans="2:4" ht="13.5">
      <c r="B52" s="9">
        <v>33</v>
      </c>
      <c r="C52" s="9" t="s">
        <v>312</v>
      </c>
      <c r="D52" s="9">
        <v>33</v>
      </c>
    </row>
    <row r="53" spans="2:4" ht="13.5">
      <c r="B53" s="9">
        <v>34</v>
      </c>
      <c r="C53" s="9" t="s">
        <v>312</v>
      </c>
      <c r="D53" s="9">
        <v>34</v>
      </c>
    </row>
    <row r="54" spans="2:4" ht="13.5">
      <c r="B54" s="9">
        <v>35</v>
      </c>
      <c r="C54" s="9" t="s">
        <v>312</v>
      </c>
      <c r="D54" s="9">
        <v>35</v>
      </c>
    </row>
    <row r="55" spans="2:4" ht="13.5">
      <c r="B55" s="9">
        <v>36</v>
      </c>
      <c r="C55" s="9" t="s">
        <v>312</v>
      </c>
      <c r="D55" s="9">
        <v>36</v>
      </c>
    </row>
    <row r="56" spans="2:4" ht="13.5">
      <c r="B56" s="9">
        <v>37</v>
      </c>
      <c r="C56" s="9" t="s">
        <v>312</v>
      </c>
      <c r="D56" s="9">
        <v>37</v>
      </c>
    </row>
    <row r="57" spans="2:4" ht="13.5">
      <c r="B57" s="9">
        <v>38</v>
      </c>
      <c r="C57" s="9" t="s">
        <v>312</v>
      </c>
      <c r="D57" s="9">
        <v>38</v>
      </c>
    </row>
    <row r="58" spans="2:4" ht="13.5">
      <c r="B58" s="9">
        <v>39</v>
      </c>
      <c r="C58" s="9" t="s">
        <v>312</v>
      </c>
      <c r="D58" s="9">
        <v>39</v>
      </c>
    </row>
    <row r="59" spans="2:4" ht="13.5">
      <c r="B59" s="9">
        <v>40</v>
      </c>
      <c r="C59" s="9" t="s">
        <v>312</v>
      </c>
      <c r="D59" s="9">
        <v>40</v>
      </c>
    </row>
    <row r="60" spans="2:4" ht="13.5">
      <c r="B60" s="9">
        <v>0</v>
      </c>
      <c r="C60" s="214" t="s">
        <v>20</v>
      </c>
      <c r="D60" s="9">
        <v>0</v>
      </c>
    </row>
    <row r="61" spans="2:4" ht="13.5">
      <c r="B61" s="9">
        <v>42</v>
      </c>
      <c r="C61" s="214" t="s">
        <v>20</v>
      </c>
      <c r="D61" s="9">
        <v>42</v>
      </c>
    </row>
    <row r="62" spans="2:4" ht="13.5">
      <c r="B62" s="9">
        <v>43</v>
      </c>
      <c r="C62" s="214" t="s">
        <v>20</v>
      </c>
      <c r="D62" s="9">
        <v>43</v>
      </c>
    </row>
    <row r="63" spans="2:4" ht="13.5">
      <c r="B63" s="9">
        <v>44</v>
      </c>
      <c r="C63" s="214" t="s">
        <v>20</v>
      </c>
      <c r="D63" s="9">
        <v>44</v>
      </c>
    </row>
    <row r="64" spans="2:4" ht="13.5">
      <c r="B64" s="9">
        <v>45</v>
      </c>
      <c r="C64" s="214" t="s">
        <v>20</v>
      </c>
      <c r="D64" s="9">
        <v>45</v>
      </c>
    </row>
    <row r="65" spans="2:4" ht="13.5">
      <c r="B65" s="9">
        <v>46</v>
      </c>
      <c r="C65" s="214" t="s">
        <v>20</v>
      </c>
      <c r="D65" s="9">
        <v>46</v>
      </c>
    </row>
    <row r="66" spans="2:4" ht="13.5">
      <c r="B66" s="9">
        <v>47</v>
      </c>
      <c r="C66" s="9" t="s">
        <v>20</v>
      </c>
      <c r="D66" s="9">
        <v>47</v>
      </c>
    </row>
    <row r="67" spans="2:4" ht="13.5">
      <c r="B67" s="9">
        <v>48</v>
      </c>
      <c r="C67" s="9" t="s">
        <v>20</v>
      </c>
      <c r="D67" s="9">
        <v>48</v>
      </c>
    </row>
    <row r="68" spans="2:4" ht="13.5">
      <c r="B68" s="9">
        <v>49</v>
      </c>
      <c r="C68" s="9" t="s">
        <v>20</v>
      </c>
      <c r="D68" s="9">
        <v>49</v>
      </c>
    </row>
    <row r="69" spans="2:4" ht="13.5">
      <c r="B69" s="9">
        <v>50</v>
      </c>
      <c r="C69" s="9" t="s">
        <v>20</v>
      </c>
      <c r="D69" s="9">
        <v>50</v>
      </c>
    </row>
    <row r="70" spans="2:4" ht="13.5">
      <c r="B70" s="9">
        <v>51</v>
      </c>
      <c r="C70" s="9" t="s">
        <v>20</v>
      </c>
      <c r="D70" s="9">
        <v>51</v>
      </c>
    </row>
    <row r="71" spans="2:4" ht="13.5">
      <c r="B71" s="9">
        <v>52</v>
      </c>
      <c r="C71" s="9" t="s">
        <v>20</v>
      </c>
      <c r="D71" s="9">
        <v>52</v>
      </c>
    </row>
    <row r="72" ht="13.5">
      <c r="C72" s="9" t="s">
        <v>36</v>
      </c>
    </row>
    <row r="73" ht="13.5">
      <c r="C73" s="9" t="s">
        <v>36</v>
      </c>
    </row>
    <row r="74" ht="13.5">
      <c r="C74" s="9" t="s">
        <v>36</v>
      </c>
    </row>
    <row r="75" ht="13.5">
      <c r="C75" s="9" t="s">
        <v>36</v>
      </c>
    </row>
    <row r="76" ht="13.5">
      <c r="C76" s="9" t="s">
        <v>36</v>
      </c>
    </row>
    <row r="77" ht="13.5">
      <c r="C77" s="9" t="s">
        <v>36</v>
      </c>
    </row>
    <row r="78" ht="13.5">
      <c r="C78" s="9" t="s">
        <v>36</v>
      </c>
    </row>
    <row r="79" ht="13.5">
      <c r="C79" s="9" t="s">
        <v>36</v>
      </c>
    </row>
    <row r="80" ht="13.5">
      <c r="C80" s="9" t="s">
        <v>36</v>
      </c>
    </row>
    <row r="81" ht="13.5">
      <c r="C81" s="9" t="s">
        <v>36</v>
      </c>
    </row>
    <row r="82" ht="13.5">
      <c r="C82" s="9" t="s">
        <v>36</v>
      </c>
    </row>
    <row r="83" ht="13.5">
      <c r="C83" s="9" t="s">
        <v>36</v>
      </c>
    </row>
    <row r="84" ht="13.5">
      <c r="C84" s="9" t="s">
        <v>36</v>
      </c>
    </row>
    <row r="85" ht="13.5">
      <c r="C85" s="9" t="s">
        <v>36</v>
      </c>
    </row>
    <row r="86" ht="13.5">
      <c r="C86" s="9" t="s">
        <v>36</v>
      </c>
    </row>
    <row r="87" ht="13.5">
      <c r="C87" s="9" t="s">
        <v>36</v>
      </c>
    </row>
    <row r="88" ht="13.5">
      <c r="C88" s="9" t="s">
        <v>36</v>
      </c>
    </row>
    <row r="89" ht="13.5">
      <c r="C89" s="9" t="s">
        <v>36</v>
      </c>
    </row>
    <row r="90" ht="13.5">
      <c r="C90" s="9" t="s">
        <v>36</v>
      </c>
    </row>
    <row r="91" ht="13.5">
      <c r="C91" s="9" t="s">
        <v>36</v>
      </c>
    </row>
    <row r="92" ht="13.5">
      <c r="C92" s="9" t="s">
        <v>36</v>
      </c>
    </row>
    <row r="93" ht="13.5">
      <c r="C93" s="9" t="s">
        <v>36</v>
      </c>
    </row>
    <row r="94" ht="13.5">
      <c r="C94" s="9" t="s">
        <v>36</v>
      </c>
    </row>
    <row r="95" ht="13.5">
      <c r="C95" s="9" t="s">
        <v>36</v>
      </c>
    </row>
    <row r="96" ht="13.5">
      <c r="C96" s="9" t="s">
        <v>36</v>
      </c>
    </row>
    <row r="97" ht="13.5">
      <c r="C97" s="9" t="s">
        <v>36</v>
      </c>
    </row>
    <row r="98" ht="13.5">
      <c r="C98" s="9" t="s">
        <v>36</v>
      </c>
    </row>
    <row r="99" ht="13.5">
      <c r="C99" s="9" t="s">
        <v>36</v>
      </c>
    </row>
    <row r="100" ht="13.5">
      <c r="C100" s="9" t="s">
        <v>36</v>
      </c>
    </row>
    <row r="101" ht="13.5">
      <c r="C101" s="9" t="s">
        <v>36</v>
      </c>
    </row>
    <row r="102" ht="13.5">
      <c r="C102" s="9" t="s">
        <v>36</v>
      </c>
    </row>
    <row r="103" ht="13.5">
      <c r="C103" s="9" t="s">
        <v>36</v>
      </c>
    </row>
    <row r="104" ht="13.5">
      <c r="C104" s="9" t="s">
        <v>36</v>
      </c>
    </row>
    <row r="105" ht="13.5">
      <c r="C105" s="9" t="s">
        <v>36</v>
      </c>
    </row>
    <row r="106" ht="13.5">
      <c r="C106" s="9" t="s">
        <v>36</v>
      </c>
    </row>
    <row r="107" ht="13.5">
      <c r="C107" s="9" t="s">
        <v>36</v>
      </c>
    </row>
    <row r="108" ht="13.5">
      <c r="C108" s="9" t="s">
        <v>36</v>
      </c>
    </row>
    <row r="109" ht="13.5">
      <c r="C109" s="9" t="s">
        <v>36</v>
      </c>
    </row>
    <row r="110" ht="13.5">
      <c r="C110" s="9" t="s">
        <v>36</v>
      </c>
    </row>
    <row r="111" ht="13.5">
      <c r="C111" s="9" t="s">
        <v>36</v>
      </c>
    </row>
    <row r="112" ht="13.5">
      <c r="C112" s="9" t="s">
        <v>36</v>
      </c>
    </row>
    <row r="113" ht="13.5">
      <c r="C113" s="9" t="s">
        <v>36</v>
      </c>
    </row>
    <row r="114" ht="13.5">
      <c r="C114" s="9" t="s">
        <v>36</v>
      </c>
    </row>
    <row r="115" ht="13.5">
      <c r="C115" s="9" t="s">
        <v>36</v>
      </c>
    </row>
    <row r="116" ht="13.5">
      <c r="C116" s="9" t="s">
        <v>36</v>
      </c>
    </row>
    <row r="117" ht="13.5">
      <c r="C117" s="9" t="s">
        <v>36</v>
      </c>
    </row>
    <row r="118" ht="13.5">
      <c r="C118" s="9" t="s">
        <v>36</v>
      </c>
    </row>
    <row r="119" ht="13.5">
      <c r="C119" s="9" t="s">
        <v>36</v>
      </c>
    </row>
    <row r="120" ht="13.5">
      <c r="C120" s="9" t="s">
        <v>36</v>
      </c>
    </row>
    <row r="121" ht="13.5">
      <c r="C121" s="9" t="s">
        <v>36</v>
      </c>
    </row>
    <row r="122" ht="13.5">
      <c r="C122" s="9" t="s">
        <v>36</v>
      </c>
    </row>
    <row r="123" ht="13.5">
      <c r="C123" s="9" t="s">
        <v>36</v>
      </c>
    </row>
    <row r="124" ht="13.5">
      <c r="C124" s="9" t="s">
        <v>36</v>
      </c>
    </row>
    <row r="125" ht="13.5">
      <c r="C125" s="9" t="s">
        <v>36</v>
      </c>
    </row>
    <row r="126" ht="13.5">
      <c r="C126" s="9" t="s">
        <v>36</v>
      </c>
    </row>
    <row r="127" ht="13.5">
      <c r="C127" s="9" t="s">
        <v>36</v>
      </c>
    </row>
    <row r="128" ht="13.5">
      <c r="C128" s="9" t="s">
        <v>36</v>
      </c>
    </row>
    <row r="129" ht="13.5">
      <c r="C129" s="9" t="s">
        <v>36</v>
      </c>
    </row>
    <row r="130" ht="13.5">
      <c r="C130" s="9" t="s">
        <v>36</v>
      </c>
    </row>
    <row r="131" ht="13.5">
      <c r="C131" s="9" t="s">
        <v>36</v>
      </c>
    </row>
    <row r="132" ht="13.5">
      <c r="C132" s="9" t="s">
        <v>36</v>
      </c>
    </row>
    <row r="133" ht="13.5">
      <c r="C133" s="9" t="s">
        <v>36</v>
      </c>
    </row>
    <row r="134" ht="13.5">
      <c r="C134" s="9" t="s">
        <v>36</v>
      </c>
    </row>
    <row r="135" ht="13.5">
      <c r="C135" s="9" t="s">
        <v>36</v>
      </c>
    </row>
    <row r="136" ht="13.5">
      <c r="C136" s="9" t="s">
        <v>36</v>
      </c>
    </row>
    <row r="137" ht="13.5">
      <c r="C137" s="9" t="s">
        <v>36</v>
      </c>
    </row>
    <row r="138" ht="13.5">
      <c r="C138" s="9" t="s">
        <v>36</v>
      </c>
    </row>
    <row r="139" ht="13.5">
      <c r="C139" s="9" t="s">
        <v>36</v>
      </c>
    </row>
    <row r="140" ht="13.5">
      <c r="C140" s="9" t="s">
        <v>36</v>
      </c>
    </row>
    <row r="141" ht="13.5">
      <c r="C141" s="9" t="s">
        <v>36</v>
      </c>
    </row>
    <row r="142" ht="13.5">
      <c r="C142" s="9" t="s">
        <v>36</v>
      </c>
    </row>
    <row r="143" ht="13.5">
      <c r="C143" s="9" t="s">
        <v>36</v>
      </c>
    </row>
    <row r="144" ht="13.5">
      <c r="C144" s="9" t="s">
        <v>36</v>
      </c>
    </row>
    <row r="145" ht="13.5">
      <c r="C145" s="9" t="s">
        <v>36</v>
      </c>
    </row>
    <row r="146" ht="13.5">
      <c r="C146" s="9" t="s">
        <v>36</v>
      </c>
    </row>
    <row r="147" ht="13.5">
      <c r="C147" s="9" t="s">
        <v>36</v>
      </c>
    </row>
    <row r="148" ht="13.5">
      <c r="C148" s="9" t="s">
        <v>36</v>
      </c>
    </row>
    <row r="149" ht="13.5">
      <c r="C149" s="9" t="s">
        <v>36</v>
      </c>
    </row>
    <row r="150" ht="13.5">
      <c r="C150" s="9" t="s">
        <v>36</v>
      </c>
    </row>
    <row r="151" ht="13.5">
      <c r="C151" s="9" t="s">
        <v>36</v>
      </c>
    </row>
    <row r="152" ht="13.5">
      <c r="C152" s="9" t="s">
        <v>36</v>
      </c>
    </row>
    <row r="153" ht="13.5">
      <c r="C153" s="9" t="s">
        <v>36</v>
      </c>
    </row>
    <row r="154" ht="13.5">
      <c r="C154" s="9" t="s">
        <v>36</v>
      </c>
    </row>
    <row r="155" ht="13.5">
      <c r="C155" s="9" t="s">
        <v>36</v>
      </c>
    </row>
    <row r="156" ht="13.5">
      <c r="C156" s="9" t="s">
        <v>36</v>
      </c>
    </row>
    <row r="157" ht="13.5">
      <c r="C157" s="9" t="s">
        <v>36</v>
      </c>
    </row>
    <row r="158" ht="13.5">
      <c r="C158" s="9" t="s">
        <v>36</v>
      </c>
    </row>
    <row r="159" ht="13.5">
      <c r="C159" s="9" t="s">
        <v>36</v>
      </c>
    </row>
    <row r="160" ht="13.5">
      <c r="C160" s="9" t="s">
        <v>36</v>
      </c>
    </row>
    <row r="161" ht="13.5">
      <c r="C161" s="9" t="s">
        <v>36</v>
      </c>
    </row>
    <row r="162" ht="13.5">
      <c r="C162" s="9" t="s">
        <v>36</v>
      </c>
    </row>
    <row r="163" ht="13.5">
      <c r="C163" s="9" t="s">
        <v>36</v>
      </c>
    </row>
    <row r="164" ht="13.5">
      <c r="C164" s="9" t="s">
        <v>36</v>
      </c>
    </row>
    <row r="165" ht="13.5">
      <c r="C165" s="9" t="s">
        <v>36</v>
      </c>
    </row>
    <row r="166" ht="13.5">
      <c r="C166" s="9" t="s">
        <v>36</v>
      </c>
    </row>
    <row r="167" ht="13.5">
      <c r="C167" s="9" t="s">
        <v>36</v>
      </c>
    </row>
    <row r="168" ht="13.5">
      <c r="C168" s="9" t="s">
        <v>36</v>
      </c>
    </row>
    <row r="169" ht="13.5">
      <c r="C169" s="9" t="s">
        <v>36</v>
      </c>
    </row>
    <row r="170" ht="13.5">
      <c r="C170" s="9" t="s">
        <v>36</v>
      </c>
    </row>
    <row r="171" ht="13.5">
      <c r="C171" s="9" t="s">
        <v>36</v>
      </c>
    </row>
    <row r="172" ht="13.5">
      <c r="C172" s="9" t="s">
        <v>36</v>
      </c>
    </row>
    <row r="173" ht="13.5">
      <c r="C173" s="9" t="s">
        <v>36</v>
      </c>
    </row>
    <row r="174" ht="13.5">
      <c r="C174" s="9" t="s">
        <v>36</v>
      </c>
    </row>
    <row r="175" ht="13.5">
      <c r="C175" s="9" t="s">
        <v>36</v>
      </c>
    </row>
    <row r="176" ht="13.5">
      <c r="C176" s="9" t="s">
        <v>36</v>
      </c>
    </row>
    <row r="177" ht="13.5">
      <c r="C177" s="9" t="s">
        <v>36</v>
      </c>
    </row>
    <row r="178" ht="13.5">
      <c r="C178" s="9" t="s">
        <v>36</v>
      </c>
    </row>
    <row r="179" ht="13.5">
      <c r="C179" s="9" t="s">
        <v>36</v>
      </c>
    </row>
    <row r="180" ht="13.5">
      <c r="C180" s="9" t="s">
        <v>36</v>
      </c>
    </row>
    <row r="181" ht="13.5">
      <c r="C181" s="9" t="s">
        <v>36</v>
      </c>
    </row>
    <row r="182" ht="13.5">
      <c r="C182" s="9" t="s">
        <v>36</v>
      </c>
    </row>
    <row r="183" ht="13.5">
      <c r="C183" s="9" t="s">
        <v>36</v>
      </c>
    </row>
    <row r="184" ht="13.5">
      <c r="C184" s="9" t="s">
        <v>36</v>
      </c>
    </row>
    <row r="185" ht="13.5">
      <c r="C185" s="9" t="s">
        <v>36</v>
      </c>
    </row>
    <row r="186" ht="13.5">
      <c r="C186" s="9" t="s">
        <v>36</v>
      </c>
    </row>
    <row r="187" ht="13.5">
      <c r="C187" s="9" t="s">
        <v>36</v>
      </c>
    </row>
    <row r="188" ht="13.5">
      <c r="C188" s="9" t="s">
        <v>36</v>
      </c>
    </row>
    <row r="189" ht="13.5">
      <c r="C189" s="9" t="s">
        <v>36</v>
      </c>
    </row>
    <row r="190" ht="13.5">
      <c r="C190" s="9" t="s">
        <v>36</v>
      </c>
    </row>
    <row r="191" ht="13.5">
      <c r="C191" s="9" t="s">
        <v>36</v>
      </c>
    </row>
    <row r="192" ht="13.5">
      <c r="C192" s="9" t="s">
        <v>36</v>
      </c>
    </row>
    <row r="193" ht="13.5">
      <c r="C193" s="9" t="s">
        <v>36</v>
      </c>
    </row>
    <row r="194" ht="13.5">
      <c r="C194" s="9" t="s">
        <v>36</v>
      </c>
    </row>
    <row r="195" ht="13.5">
      <c r="C195" s="9" t="s">
        <v>36</v>
      </c>
    </row>
    <row r="196" ht="13.5">
      <c r="C196" s="9" t="s">
        <v>36</v>
      </c>
    </row>
    <row r="197" ht="13.5">
      <c r="C197" s="9" t="s">
        <v>36</v>
      </c>
    </row>
    <row r="198" ht="13.5">
      <c r="C198" s="9" t="s">
        <v>36</v>
      </c>
    </row>
    <row r="199" ht="13.5">
      <c r="C199" s="9" t="s">
        <v>36</v>
      </c>
    </row>
    <row r="200" ht="13.5">
      <c r="C200" s="9" t="s">
        <v>36</v>
      </c>
    </row>
    <row r="201" ht="13.5">
      <c r="C201" s="9" t="s">
        <v>36</v>
      </c>
    </row>
    <row r="202" ht="13.5">
      <c r="C202" s="9" t="s">
        <v>36</v>
      </c>
    </row>
    <row r="203" ht="13.5">
      <c r="C203" s="9" t="s">
        <v>36</v>
      </c>
    </row>
    <row r="204" ht="13.5">
      <c r="C204" s="9" t="s">
        <v>36</v>
      </c>
    </row>
    <row r="205" ht="13.5">
      <c r="C205" s="9" t="s">
        <v>36</v>
      </c>
    </row>
    <row r="206" ht="13.5">
      <c r="C206" s="9" t="s">
        <v>36</v>
      </c>
    </row>
    <row r="207" ht="13.5">
      <c r="C207" s="9" t="s">
        <v>36</v>
      </c>
    </row>
    <row r="208" ht="13.5">
      <c r="C208" s="9" t="s">
        <v>36</v>
      </c>
    </row>
    <row r="209" ht="13.5">
      <c r="C209" s="9" t="s">
        <v>36</v>
      </c>
    </row>
    <row r="210" ht="13.5">
      <c r="C210" s="9" t="s">
        <v>36</v>
      </c>
    </row>
    <row r="211" ht="13.5">
      <c r="C211" s="9" t="s">
        <v>36</v>
      </c>
    </row>
    <row r="212" ht="13.5">
      <c r="C212" s="9" t="s">
        <v>36</v>
      </c>
    </row>
    <row r="213" ht="13.5">
      <c r="C213" s="9" t="s">
        <v>36</v>
      </c>
    </row>
    <row r="214" ht="13.5">
      <c r="C214" s="9" t="s">
        <v>36</v>
      </c>
    </row>
    <row r="215" ht="13.5">
      <c r="C215" s="9" t="s">
        <v>36</v>
      </c>
    </row>
    <row r="216" ht="13.5">
      <c r="C216" s="9" t="s">
        <v>36</v>
      </c>
    </row>
    <row r="217" ht="13.5">
      <c r="C217" s="9" t="s">
        <v>36</v>
      </c>
    </row>
    <row r="218" ht="13.5">
      <c r="C218" s="9" t="s">
        <v>36</v>
      </c>
    </row>
    <row r="219" ht="13.5">
      <c r="C219" s="9" t="s">
        <v>36</v>
      </c>
    </row>
    <row r="220" ht="13.5">
      <c r="C220" s="9" t="s">
        <v>36</v>
      </c>
    </row>
    <row r="221" ht="13.5">
      <c r="C221" s="9" t="s">
        <v>36</v>
      </c>
    </row>
    <row r="222" ht="13.5">
      <c r="C222" s="9" t="s">
        <v>36</v>
      </c>
    </row>
    <row r="223" ht="13.5">
      <c r="C223" s="9" t="s">
        <v>36</v>
      </c>
    </row>
    <row r="224" ht="13.5">
      <c r="C224" s="9" t="s">
        <v>36</v>
      </c>
    </row>
    <row r="225" ht="13.5">
      <c r="C225" s="9" t="s">
        <v>36</v>
      </c>
    </row>
    <row r="226" ht="13.5">
      <c r="C226" s="9" t="s">
        <v>36</v>
      </c>
    </row>
    <row r="227" ht="13.5">
      <c r="C227" s="9" t="s">
        <v>36</v>
      </c>
    </row>
    <row r="228" ht="13.5">
      <c r="C228" s="9" t="s">
        <v>36</v>
      </c>
    </row>
    <row r="229" ht="13.5">
      <c r="C229" s="9" t="s">
        <v>36</v>
      </c>
    </row>
    <row r="230" ht="13.5">
      <c r="C230" s="9" t="s">
        <v>36</v>
      </c>
    </row>
    <row r="231" ht="13.5">
      <c r="C231" s="9" t="s">
        <v>36</v>
      </c>
    </row>
    <row r="232" ht="13.5">
      <c r="C232" s="9" t="s">
        <v>36</v>
      </c>
    </row>
    <row r="233" ht="13.5">
      <c r="C233" s="9" t="s">
        <v>36</v>
      </c>
    </row>
    <row r="234" ht="13.5">
      <c r="C234" s="9" t="s">
        <v>36</v>
      </c>
    </row>
    <row r="235" ht="13.5">
      <c r="C235" s="9" t="s">
        <v>36</v>
      </c>
    </row>
    <row r="236" ht="13.5">
      <c r="C236" s="9" t="s">
        <v>36</v>
      </c>
    </row>
    <row r="237" ht="13.5">
      <c r="C237" s="9" t="s">
        <v>36</v>
      </c>
    </row>
    <row r="238" ht="13.5">
      <c r="C238" s="9" t="s">
        <v>36</v>
      </c>
    </row>
    <row r="239" ht="13.5">
      <c r="C239" s="9" t="s">
        <v>36</v>
      </c>
    </row>
    <row r="240" ht="13.5">
      <c r="C240" s="9" t="s">
        <v>36</v>
      </c>
    </row>
    <row r="241" ht="13.5">
      <c r="C241" s="9" t="s">
        <v>36</v>
      </c>
    </row>
    <row r="242" ht="13.5">
      <c r="C242" s="9" t="s">
        <v>36</v>
      </c>
    </row>
    <row r="243" ht="13.5">
      <c r="C243" s="9" t="s">
        <v>36</v>
      </c>
    </row>
    <row r="244" ht="13.5">
      <c r="C244" s="9" t="s">
        <v>36</v>
      </c>
    </row>
    <row r="245" ht="13.5">
      <c r="C245" s="9" t="s">
        <v>36</v>
      </c>
    </row>
    <row r="246" ht="13.5">
      <c r="C246" s="9" t="s">
        <v>36</v>
      </c>
    </row>
    <row r="247" ht="13.5">
      <c r="C247" s="9" t="s">
        <v>36</v>
      </c>
    </row>
    <row r="248" ht="13.5">
      <c r="C248" s="9" t="s">
        <v>36</v>
      </c>
    </row>
    <row r="249" ht="13.5">
      <c r="C249" s="9" t="s">
        <v>36</v>
      </c>
    </row>
    <row r="250" ht="13.5">
      <c r="C250" s="9" t="s">
        <v>36</v>
      </c>
    </row>
    <row r="251" ht="13.5">
      <c r="C251" s="9" t="s">
        <v>36</v>
      </c>
    </row>
    <row r="252" ht="13.5">
      <c r="C252" s="9" t="s">
        <v>36</v>
      </c>
    </row>
    <row r="253" ht="13.5">
      <c r="C253" s="9" t="s">
        <v>36</v>
      </c>
    </row>
    <row r="254" ht="13.5">
      <c r="C254" s="9" t="s">
        <v>36</v>
      </c>
    </row>
    <row r="255" ht="13.5">
      <c r="C255" s="9" t="s">
        <v>36</v>
      </c>
    </row>
    <row r="256" ht="13.5">
      <c r="C256" s="9" t="s">
        <v>36</v>
      </c>
    </row>
    <row r="257" ht="13.5">
      <c r="C257" s="9" t="s">
        <v>36</v>
      </c>
    </row>
    <row r="258" ht="13.5">
      <c r="C258" s="9" t="s">
        <v>36</v>
      </c>
    </row>
    <row r="259" ht="13.5">
      <c r="C259" s="9" t="s">
        <v>36</v>
      </c>
    </row>
    <row r="260" ht="13.5">
      <c r="C260" s="9" t="s">
        <v>36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DB141"/>
  <sheetViews>
    <sheetView zoomScaleSheetLayoutView="100" zoomScalePageLayoutView="0" workbookViewId="0" topLeftCell="A1">
      <selection activeCell="CU43" sqref="CU43"/>
    </sheetView>
  </sheetViews>
  <sheetFormatPr defaultColWidth="9.00390625" defaultRowHeight="13.5"/>
  <cols>
    <col min="1" max="14" width="1.4921875" style="132" customWidth="1"/>
    <col min="15" max="15" width="1.75390625" style="132" customWidth="1"/>
    <col min="16" max="17" width="1.4921875" style="132" customWidth="1"/>
    <col min="18" max="18" width="1.75390625" style="132" customWidth="1"/>
    <col min="19" max="26" width="1.4921875" style="132" customWidth="1"/>
    <col min="27" max="27" width="1.875" style="132" customWidth="1"/>
    <col min="28" max="28" width="2.375" style="132" customWidth="1"/>
    <col min="29" max="29" width="1.25" style="132" customWidth="1"/>
    <col min="30" max="45" width="1.4921875" style="132" customWidth="1"/>
    <col min="46" max="46" width="2.00390625" style="132" customWidth="1"/>
    <col min="47" max="48" width="1.4921875" style="132" customWidth="1"/>
    <col min="49" max="49" width="2.00390625" style="132" customWidth="1"/>
    <col min="50" max="57" width="1.4921875" style="132" customWidth="1"/>
    <col min="58" max="58" width="2.00390625" style="132" customWidth="1"/>
    <col min="59" max="59" width="2.25390625" style="132" customWidth="1"/>
    <col min="60" max="60" width="1.37890625" style="132" customWidth="1"/>
    <col min="61" max="61" width="2.00390625" style="132" customWidth="1"/>
    <col min="62" max="76" width="1.4921875" style="132" customWidth="1"/>
    <col min="77" max="77" width="1.875" style="132" customWidth="1"/>
    <col min="78" max="79" width="1.4921875" style="132" customWidth="1"/>
    <col min="80" max="80" width="1.875" style="132" customWidth="1"/>
    <col min="81" max="88" width="1.4921875" style="132" customWidth="1"/>
    <col min="89" max="93" width="1.25" style="132" customWidth="1"/>
    <col min="94" max="94" width="1.00390625" style="132" customWidth="1"/>
    <col min="95" max="102" width="1.25" style="132" customWidth="1"/>
    <col min="103" max="103" width="16.375" style="132" customWidth="1"/>
    <col min="104" max="104" width="11.625" style="132" customWidth="1"/>
    <col min="105" max="106" width="11.125" style="132" customWidth="1"/>
    <col min="107" max="16384" width="9.00390625" style="132" customWidth="1"/>
  </cols>
  <sheetData>
    <row r="1" ht="7.5" customHeight="1"/>
    <row r="2" spans="1:88" ht="7.5" customHeight="1" thickBot="1">
      <c r="A2" s="133"/>
      <c r="B2" s="134"/>
      <c r="C2" s="134"/>
      <c r="D2" s="134"/>
      <c r="E2" s="134"/>
      <c r="F2" s="134"/>
      <c r="G2" s="134"/>
      <c r="H2" s="134"/>
      <c r="I2" s="134"/>
      <c r="J2" s="848" t="s">
        <v>195</v>
      </c>
      <c r="K2" s="848"/>
      <c r="L2" s="848"/>
      <c r="M2" s="848"/>
      <c r="N2" s="848"/>
      <c r="O2" s="851">
        <v>1</v>
      </c>
      <c r="P2" s="851"/>
      <c r="Q2" s="851"/>
      <c r="R2" s="165"/>
      <c r="S2" s="165"/>
      <c r="T2" s="165"/>
      <c r="U2" s="165"/>
      <c r="V2" s="165"/>
      <c r="W2" s="165"/>
      <c r="X2" s="165"/>
      <c r="Y2" s="165"/>
      <c r="Z2" s="166"/>
      <c r="AA2" s="167"/>
      <c r="AB2" s="167"/>
      <c r="AC2" s="168"/>
      <c r="AD2" s="167"/>
      <c r="AE2" s="167"/>
      <c r="AF2" s="169"/>
      <c r="AG2" s="165"/>
      <c r="AH2" s="165"/>
      <c r="AI2" s="165"/>
      <c r="AJ2" s="165"/>
      <c r="AK2" s="165"/>
      <c r="AL2" s="165"/>
      <c r="AM2" s="165"/>
      <c r="AN2" s="165"/>
      <c r="AO2" s="848" t="s">
        <v>195</v>
      </c>
      <c r="AP2" s="848"/>
      <c r="AQ2" s="848"/>
      <c r="AR2" s="848"/>
      <c r="AS2" s="848"/>
      <c r="AT2" s="854">
        <v>2</v>
      </c>
      <c r="AU2" s="854"/>
      <c r="AV2" s="854"/>
      <c r="AW2" s="165"/>
      <c r="AX2" s="165"/>
      <c r="AY2" s="165"/>
      <c r="AZ2" s="165"/>
      <c r="BA2" s="165"/>
      <c r="BB2" s="165"/>
      <c r="BC2" s="165"/>
      <c r="BD2" s="165"/>
      <c r="BE2" s="166"/>
      <c r="BF2" s="167"/>
      <c r="BG2" s="167"/>
      <c r="BH2" s="168"/>
      <c r="BI2" s="167"/>
      <c r="BJ2" s="167"/>
      <c r="BK2" s="169"/>
      <c r="BL2" s="165"/>
      <c r="BM2" s="165"/>
      <c r="BN2" s="165"/>
      <c r="BO2" s="165"/>
      <c r="BP2" s="165"/>
      <c r="BQ2" s="165"/>
      <c r="BR2" s="165"/>
      <c r="BS2" s="165"/>
      <c r="BT2" s="848" t="s">
        <v>195</v>
      </c>
      <c r="BU2" s="848"/>
      <c r="BV2" s="848"/>
      <c r="BW2" s="848"/>
      <c r="BX2" s="848"/>
      <c r="BY2" s="857">
        <v>3</v>
      </c>
      <c r="BZ2" s="857"/>
      <c r="CA2" s="857"/>
      <c r="CB2" s="134"/>
      <c r="CC2" s="134"/>
      <c r="CD2" s="134"/>
      <c r="CE2" s="134"/>
      <c r="CF2" s="134"/>
      <c r="CG2" s="134"/>
      <c r="CH2" s="134"/>
      <c r="CI2" s="134"/>
      <c r="CJ2" s="135"/>
    </row>
    <row r="3" spans="1:104" ht="13.5" customHeight="1">
      <c r="A3" s="137"/>
      <c r="J3" s="849"/>
      <c r="K3" s="849"/>
      <c r="L3" s="849"/>
      <c r="M3" s="849"/>
      <c r="N3" s="849"/>
      <c r="O3" s="852"/>
      <c r="P3" s="852"/>
      <c r="Q3" s="852"/>
      <c r="R3" s="167"/>
      <c r="S3" s="167"/>
      <c r="T3" s="167"/>
      <c r="U3" s="167"/>
      <c r="V3" s="167"/>
      <c r="W3" s="167"/>
      <c r="X3" s="167"/>
      <c r="Y3" s="167"/>
      <c r="Z3" s="170"/>
      <c r="AA3" s="167"/>
      <c r="AB3" s="167"/>
      <c r="AC3" s="168"/>
      <c r="AD3" s="167"/>
      <c r="AE3" s="167"/>
      <c r="AF3" s="171"/>
      <c r="AG3" s="167"/>
      <c r="AH3" s="167"/>
      <c r="AI3" s="167"/>
      <c r="AJ3" s="167"/>
      <c r="AK3" s="167"/>
      <c r="AL3" s="167"/>
      <c r="AM3" s="167"/>
      <c r="AN3" s="167"/>
      <c r="AO3" s="849"/>
      <c r="AP3" s="849"/>
      <c r="AQ3" s="849"/>
      <c r="AR3" s="849"/>
      <c r="AS3" s="849"/>
      <c r="AT3" s="855"/>
      <c r="AU3" s="855"/>
      <c r="AV3" s="855"/>
      <c r="AW3" s="167"/>
      <c r="AX3" s="167"/>
      <c r="AY3" s="167"/>
      <c r="AZ3" s="167"/>
      <c r="BA3" s="167"/>
      <c r="BB3" s="167"/>
      <c r="BC3" s="167"/>
      <c r="BD3" s="167"/>
      <c r="BE3" s="170"/>
      <c r="BF3" s="167"/>
      <c r="BG3" s="167"/>
      <c r="BH3" s="168"/>
      <c r="BI3" s="167"/>
      <c r="BJ3" s="167"/>
      <c r="BK3" s="171"/>
      <c r="BL3" s="167"/>
      <c r="BM3" s="167"/>
      <c r="BN3" s="167"/>
      <c r="BO3" s="167"/>
      <c r="BP3" s="167"/>
      <c r="BQ3" s="167"/>
      <c r="BR3" s="167"/>
      <c r="BS3" s="167"/>
      <c r="BT3" s="849"/>
      <c r="BU3" s="849"/>
      <c r="BV3" s="849"/>
      <c r="BW3" s="849"/>
      <c r="BX3" s="849"/>
      <c r="BY3" s="858"/>
      <c r="BZ3" s="858"/>
      <c r="CA3" s="858"/>
      <c r="CJ3" s="138"/>
      <c r="CY3" s="805" t="str">
        <f>INDEX(メンバー!B20:C70,$CZ$3,2)</f>
        <v> </v>
      </c>
      <c r="CZ3" s="814">
        <v>26</v>
      </c>
    </row>
    <row r="4" spans="1:104" ht="7.5" customHeight="1">
      <c r="A4" s="137"/>
      <c r="J4" s="850"/>
      <c r="K4" s="850"/>
      <c r="L4" s="850"/>
      <c r="M4" s="850"/>
      <c r="N4" s="850"/>
      <c r="O4" s="853"/>
      <c r="P4" s="853"/>
      <c r="Q4" s="853"/>
      <c r="R4" s="167"/>
      <c r="S4" s="167"/>
      <c r="T4" s="167"/>
      <c r="U4" s="167"/>
      <c r="V4" s="167"/>
      <c r="W4" s="167"/>
      <c r="X4" s="167"/>
      <c r="Y4" s="167"/>
      <c r="Z4" s="170"/>
      <c r="AA4" s="167"/>
      <c r="AB4" s="167"/>
      <c r="AC4" s="167"/>
      <c r="AD4" s="167"/>
      <c r="AE4" s="167"/>
      <c r="AF4" s="171"/>
      <c r="AG4" s="167"/>
      <c r="AH4" s="167"/>
      <c r="AI4" s="167"/>
      <c r="AJ4" s="167"/>
      <c r="AK4" s="167"/>
      <c r="AL4" s="167"/>
      <c r="AM4" s="167"/>
      <c r="AN4" s="167"/>
      <c r="AO4" s="850"/>
      <c r="AP4" s="850"/>
      <c r="AQ4" s="850"/>
      <c r="AR4" s="850"/>
      <c r="AS4" s="850"/>
      <c r="AT4" s="856"/>
      <c r="AU4" s="856"/>
      <c r="AV4" s="856"/>
      <c r="AW4" s="167"/>
      <c r="AX4" s="167"/>
      <c r="AY4" s="167"/>
      <c r="AZ4" s="167"/>
      <c r="BA4" s="167"/>
      <c r="BB4" s="167"/>
      <c r="BC4" s="167"/>
      <c r="BD4" s="167"/>
      <c r="BE4" s="170"/>
      <c r="BF4" s="167"/>
      <c r="BG4" s="167"/>
      <c r="BH4" s="167"/>
      <c r="BI4" s="167"/>
      <c r="BJ4" s="167"/>
      <c r="BK4" s="171"/>
      <c r="BL4" s="167"/>
      <c r="BM4" s="167"/>
      <c r="BN4" s="167"/>
      <c r="BO4" s="167"/>
      <c r="BP4" s="167"/>
      <c r="BQ4" s="167"/>
      <c r="BR4" s="167"/>
      <c r="BS4" s="167"/>
      <c r="BT4" s="850"/>
      <c r="BU4" s="850"/>
      <c r="BV4" s="850"/>
      <c r="BW4" s="850"/>
      <c r="BX4" s="850"/>
      <c r="BY4" s="859"/>
      <c r="BZ4" s="859"/>
      <c r="CA4" s="859"/>
      <c r="CJ4" s="138"/>
      <c r="CY4" s="806"/>
      <c r="CZ4" s="815"/>
    </row>
    <row r="5" spans="1:104" ht="6.75" customHeight="1" thickBot="1">
      <c r="A5" s="137"/>
      <c r="C5" s="818" t="s">
        <v>156</v>
      </c>
      <c r="D5" s="819"/>
      <c r="E5" s="819"/>
      <c r="F5" s="819"/>
      <c r="G5" s="820"/>
      <c r="H5" s="139"/>
      <c r="I5" s="827" t="s">
        <v>157</v>
      </c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140"/>
      <c r="Z5" s="138"/>
      <c r="AF5" s="137"/>
      <c r="AH5" s="818" t="s">
        <v>156</v>
      </c>
      <c r="AI5" s="819"/>
      <c r="AJ5" s="819"/>
      <c r="AK5" s="819"/>
      <c r="AL5" s="820"/>
      <c r="AM5" s="139"/>
      <c r="AN5" s="827" t="s">
        <v>157</v>
      </c>
      <c r="AO5" s="827"/>
      <c r="AP5" s="827"/>
      <c r="AQ5" s="827"/>
      <c r="AR5" s="827"/>
      <c r="AS5" s="827"/>
      <c r="AT5" s="827"/>
      <c r="AU5" s="827"/>
      <c r="AV5" s="827"/>
      <c r="AW5" s="827"/>
      <c r="AX5" s="827"/>
      <c r="AY5" s="827"/>
      <c r="AZ5" s="827"/>
      <c r="BA5" s="827"/>
      <c r="BB5" s="827"/>
      <c r="BC5" s="140"/>
      <c r="BE5" s="138"/>
      <c r="BK5" s="137"/>
      <c r="BM5" s="818" t="s">
        <v>156</v>
      </c>
      <c r="BN5" s="819"/>
      <c r="BO5" s="819"/>
      <c r="BP5" s="819"/>
      <c r="BQ5" s="820"/>
      <c r="BR5" s="139"/>
      <c r="BS5" s="827" t="s">
        <v>157</v>
      </c>
      <c r="BT5" s="827"/>
      <c r="BU5" s="827"/>
      <c r="BV5" s="827"/>
      <c r="BW5" s="827"/>
      <c r="BX5" s="827"/>
      <c r="BY5" s="827"/>
      <c r="BZ5" s="827"/>
      <c r="CA5" s="827"/>
      <c r="CB5" s="827"/>
      <c r="CC5" s="827"/>
      <c r="CD5" s="827"/>
      <c r="CE5" s="827"/>
      <c r="CF5" s="827"/>
      <c r="CG5" s="827"/>
      <c r="CH5" s="140"/>
      <c r="CJ5" s="138"/>
      <c r="CY5" s="807"/>
      <c r="CZ5" s="816"/>
    </row>
    <row r="6" spans="1:88" ht="6.75" customHeight="1">
      <c r="A6" s="137"/>
      <c r="C6" s="821"/>
      <c r="D6" s="822"/>
      <c r="E6" s="822"/>
      <c r="F6" s="822"/>
      <c r="G6" s="823"/>
      <c r="H6" s="141"/>
      <c r="I6" s="828"/>
      <c r="J6" s="828"/>
      <c r="K6" s="828"/>
      <c r="L6" s="828"/>
      <c r="M6" s="828"/>
      <c r="N6" s="828"/>
      <c r="O6" s="828"/>
      <c r="P6" s="828"/>
      <c r="Q6" s="828"/>
      <c r="R6" s="828"/>
      <c r="S6" s="828"/>
      <c r="T6" s="828"/>
      <c r="U6" s="828"/>
      <c r="V6" s="828"/>
      <c r="W6" s="828"/>
      <c r="X6" s="143"/>
      <c r="Z6" s="138"/>
      <c r="AF6" s="137"/>
      <c r="AH6" s="821"/>
      <c r="AI6" s="822"/>
      <c r="AJ6" s="822"/>
      <c r="AK6" s="822"/>
      <c r="AL6" s="823"/>
      <c r="AM6" s="141"/>
      <c r="AN6" s="828"/>
      <c r="AO6" s="828"/>
      <c r="AP6" s="828"/>
      <c r="AQ6" s="828"/>
      <c r="AR6" s="828"/>
      <c r="AS6" s="828"/>
      <c r="AT6" s="828"/>
      <c r="AU6" s="828"/>
      <c r="AV6" s="828"/>
      <c r="AW6" s="828"/>
      <c r="AX6" s="828"/>
      <c r="AY6" s="828"/>
      <c r="AZ6" s="828"/>
      <c r="BA6" s="828"/>
      <c r="BB6" s="828"/>
      <c r="BC6" s="143"/>
      <c r="BE6" s="138"/>
      <c r="BK6" s="137"/>
      <c r="BM6" s="821"/>
      <c r="BN6" s="822"/>
      <c r="BO6" s="822"/>
      <c r="BP6" s="822"/>
      <c r="BQ6" s="823"/>
      <c r="BR6" s="141"/>
      <c r="BS6" s="828"/>
      <c r="BT6" s="828"/>
      <c r="BU6" s="828"/>
      <c r="BV6" s="828"/>
      <c r="BW6" s="828"/>
      <c r="BX6" s="828"/>
      <c r="BY6" s="828"/>
      <c r="BZ6" s="828"/>
      <c r="CA6" s="828"/>
      <c r="CB6" s="828"/>
      <c r="CC6" s="828"/>
      <c r="CD6" s="828"/>
      <c r="CE6" s="828"/>
      <c r="CF6" s="828"/>
      <c r="CG6" s="828"/>
      <c r="CH6" s="143"/>
      <c r="CJ6" s="138"/>
    </row>
    <row r="7" spans="1:88" ht="6.75" customHeight="1">
      <c r="A7" s="137"/>
      <c r="C7" s="824"/>
      <c r="D7" s="825"/>
      <c r="E7" s="825"/>
      <c r="F7" s="825"/>
      <c r="G7" s="826"/>
      <c r="H7" s="144"/>
      <c r="I7" s="829"/>
      <c r="J7" s="829"/>
      <c r="K7" s="829"/>
      <c r="L7" s="829"/>
      <c r="M7" s="829"/>
      <c r="N7" s="829"/>
      <c r="O7" s="829"/>
      <c r="P7" s="829"/>
      <c r="Q7" s="829"/>
      <c r="R7" s="829"/>
      <c r="S7" s="829"/>
      <c r="T7" s="829"/>
      <c r="U7" s="829"/>
      <c r="V7" s="829"/>
      <c r="W7" s="829"/>
      <c r="X7" s="145"/>
      <c r="Z7" s="138"/>
      <c r="AF7" s="137"/>
      <c r="AH7" s="824"/>
      <c r="AI7" s="825"/>
      <c r="AJ7" s="825"/>
      <c r="AK7" s="825"/>
      <c r="AL7" s="826"/>
      <c r="AM7" s="144"/>
      <c r="AN7" s="829"/>
      <c r="AO7" s="829"/>
      <c r="AP7" s="829"/>
      <c r="AQ7" s="829"/>
      <c r="AR7" s="829"/>
      <c r="AS7" s="829"/>
      <c r="AT7" s="829"/>
      <c r="AU7" s="829"/>
      <c r="AV7" s="829"/>
      <c r="AW7" s="829"/>
      <c r="AX7" s="829"/>
      <c r="AY7" s="829"/>
      <c r="AZ7" s="829"/>
      <c r="BA7" s="829"/>
      <c r="BB7" s="829"/>
      <c r="BC7" s="145"/>
      <c r="BE7" s="138"/>
      <c r="BK7" s="137"/>
      <c r="BM7" s="824"/>
      <c r="BN7" s="825"/>
      <c r="BO7" s="825"/>
      <c r="BP7" s="825"/>
      <c r="BQ7" s="826"/>
      <c r="BR7" s="144"/>
      <c r="BS7" s="829"/>
      <c r="BT7" s="829"/>
      <c r="BU7" s="829"/>
      <c r="BV7" s="829"/>
      <c r="BW7" s="829"/>
      <c r="BX7" s="829"/>
      <c r="BY7" s="829"/>
      <c r="BZ7" s="829"/>
      <c r="CA7" s="829"/>
      <c r="CB7" s="829"/>
      <c r="CC7" s="829"/>
      <c r="CD7" s="829"/>
      <c r="CE7" s="829"/>
      <c r="CF7" s="829"/>
      <c r="CG7" s="829"/>
      <c r="CH7" s="145"/>
      <c r="CJ7" s="138"/>
    </row>
    <row r="8" spans="1:106" ht="7.5" customHeight="1">
      <c r="A8" s="137"/>
      <c r="Z8" s="138"/>
      <c r="AF8" s="137"/>
      <c r="BE8" s="138"/>
      <c r="BK8" s="137"/>
      <c r="CJ8" s="138"/>
      <c r="CZ8" s="817" t="s">
        <v>194</v>
      </c>
      <c r="DA8" s="817"/>
      <c r="DB8" s="817"/>
    </row>
    <row r="9" spans="1:106" ht="7.5" customHeight="1">
      <c r="A9" s="137"/>
      <c r="C9" s="830" t="s">
        <v>158</v>
      </c>
      <c r="D9" s="831"/>
      <c r="E9" s="831"/>
      <c r="F9" s="831"/>
      <c r="G9" s="832"/>
      <c r="H9" s="839" t="str">
        <f>($CY$3)</f>
        <v> </v>
      </c>
      <c r="I9" s="840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840"/>
      <c r="W9" s="840"/>
      <c r="X9" s="841"/>
      <c r="Z9" s="138"/>
      <c r="AF9" s="137"/>
      <c r="AH9" s="830" t="s">
        <v>158</v>
      </c>
      <c r="AI9" s="831"/>
      <c r="AJ9" s="831"/>
      <c r="AK9" s="831"/>
      <c r="AL9" s="832"/>
      <c r="AM9" s="839" t="str">
        <f>($CY$3)</f>
        <v> </v>
      </c>
      <c r="AN9" s="840"/>
      <c r="AO9" s="840"/>
      <c r="AP9" s="840"/>
      <c r="AQ9" s="840"/>
      <c r="AR9" s="840"/>
      <c r="AS9" s="840"/>
      <c r="AT9" s="840"/>
      <c r="AU9" s="840"/>
      <c r="AV9" s="840"/>
      <c r="AW9" s="840"/>
      <c r="AX9" s="840"/>
      <c r="AY9" s="840"/>
      <c r="AZ9" s="840"/>
      <c r="BA9" s="840"/>
      <c r="BB9" s="840"/>
      <c r="BC9" s="841"/>
      <c r="BE9" s="138"/>
      <c r="BK9" s="137"/>
      <c r="BM9" s="830" t="s">
        <v>158</v>
      </c>
      <c r="BN9" s="831"/>
      <c r="BO9" s="831"/>
      <c r="BP9" s="831"/>
      <c r="BQ9" s="832"/>
      <c r="BR9" s="839" t="str">
        <f>($CY$3)</f>
        <v> </v>
      </c>
      <c r="BS9" s="840"/>
      <c r="BT9" s="840"/>
      <c r="BU9" s="840"/>
      <c r="BV9" s="840"/>
      <c r="BW9" s="840"/>
      <c r="BX9" s="840"/>
      <c r="BY9" s="840"/>
      <c r="BZ9" s="840"/>
      <c r="CA9" s="840"/>
      <c r="CB9" s="840"/>
      <c r="CC9" s="840"/>
      <c r="CD9" s="840"/>
      <c r="CE9" s="840"/>
      <c r="CF9" s="840"/>
      <c r="CG9" s="840"/>
      <c r="CH9" s="841"/>
      <c r="CJ9" s="138"/>
      <c r="CZ9" s="817"/>
      <c r="DA9" s="817"/>
      <c r="DB9" s="817"/>
    </row>
    <row r="10" spans="1:106" ht="7.5" customHeight="1">
      <c r="A10" s="137"/>
      <c r="C10" s="833"/>
      <c r="D10" s="834"/>
      <c r="E10" s="834"/>
      <c r="F10" s="834"/>
      <c r="G10" s="835"/>
      <c r="H10" s="842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43"/>
      <c r="X10" s="844"/>
      <c r="Z10" s="138"/>
      <c r="AF10" s="137"/>
      <c r="AH10" s="833"/>
      <c r="AI10" s="834"/>
      <c r="AJ10" s="834"/>
      <c r="AK10" s="834"/>
      <c r="AL10" s="835"/>
      <c r="AM10" s="842"/>
      <c r="AN10" s="843"/>
      <c r="AO10" s="843"/>
      <c r="AP10" s="843"/>
      <c r="AQ10" s="843"/>
      <c r="AR10" s="843"/>
      <c r="AS10" s="843"/>
      <c r="AT10" s="843"/>
      <c r="AU10" s="843"/>
      <c r="AV10" s="843"/>
      <c r="AW10" s="843"/>
      <c r="AX10" s="843"/>
      <c r="AY10" s="843"/>
      <c r="AZ10" s="843"/>
      <c r="BA10" s="843"/>
      <c r="BB10" s="843"/>
      <c r="BC10" s="844"/>
      <c r="BE10" s="138"/>
      <c r="BK10" s="137"/>
      <c r="BM10" s="833"/>
      <c r="BN10" s="834"/>
      <c r="BO10" s="834"/>
      <c r="BP10" s="834"/>
      <c r="BQ10" s="835"/>
      <c r="BR10" s="842"/>
      <c r="BS10" s="843"/>
      <c r="BT10" s="843"/>
      <c r="BU10" s="843"/>
      <c r="BV10" s="843"/>
      <c r="BW10" s="843"/>
      <c r="BX10" s="843"/>
      <c r="BY10" s="843"/>
      <c r="BZ10" s="843"/>
      <c r="CA10" s="843"/>
      <c r="CB10" s="843"/>
      <c r="CC10" s="843"/>
      <c r="CD10" s="843"/>
      <c r="CE10" s="843"/>
      <c r="CF10" s="843"/>
      <c r="CG10" s="843"/>
      <c r="CH10" s="844"/>
      <c r="CJ10" s="138"/>
      <c r="CZ10" s="817"/>
      <c r="DA10" s="817"/>
      <c r="DB10" s="817"/>
    </row>
    <row r="11" spans="1:106" ht="7.5" customHeight="1">
      <c r="A11" s="137"/>
      <c r="C11" s="833"/>
      <c r="D11" s="834"/>
      <c r="E11" s="834"/>
      <c r="F11" s="834"/>
      <c r="G11" s="835"/>
      <c r="H11" s="842"/>
      <c r="I11" s="843"/>
      <c r="J11" s="843"/>
      <c r="K11" s="843"/>
      <c r="L11" s="843"/>
      <c r="M11" s="843"/>
      <c r="N11" s="843"/>
      <c r="O11" s="843"/>
      <c r="P11" s="843"/>
      <c r="Q11" s="843"/>
      <c r="R11" s="843"/>
      <c r="S11" s="843"/>
      <c r="T11" s="843"/>
      <c r="U11" s="843"/>
      <c r="V11" s="843"/>
      <c r="W11" s="843"/>
      <c r="X11" s="844"/>
      <c r="Z11" s="138"/>
      <c r="AF11" s="137"/>
      <c r="AH11" s="833"/>
      <c r="AI11" s="834"/>
      <c r="AJ11" s="834"/>
      <c r="AK11" s="834"/>
      <c r="AL11" s="835"/>
      <c r="AM11" s="842"/>
      <c r="AN11" s="843"/>
      <c r="AO11" s="843"/>
      <c r="AP11" s="843"/>
      <c r="AQ11" s="843"/>
      <c r="AR11" s="843"/>
      <c r="AS11" s="843"/>
      <c r="AT11" s="843"/>
      <c r="AU11" s="843"/>
      <c r="AV11" s="843"/>
      <c r="AW11" s="843"/>
      <c r="AX11" s="843"/>
      <c r="AY11" s="843"/>
      <c r="AZ11" s="843"/>
      <c r="BA11" s="843"/>
      <c r="BB11" s="843"/>
      <c r="BC11" s="844"/>
      <c r="BE11" s="138"/>
      <c r="BK11" s="137"/>
      <c r="BM11" s="833"/>
      <c r="BN11" s="834"/>
      <c r="BO11" s="834"/>
      <c r="BP11" s="834"/>
      <c r="BQ11" s="835"/>
      <c r="BR11" s="842"/>
      <c r="BS11" s="843"/>
      <c r="BT11" s="843"/>
      <c r="BU11" s="843"/>
      <c r="BV11" s="843"/>
      <c r="BW11" s="843"/>
      <c r="BX11" s="843"/>
      <c r="BY11" s="843"/>
      <c r="BZ11" s="843"/>
      <c r="CA11" s="843"/>
      <c r="CB11" s="843"/>
      <c r="CC11" s="843"/>
      <c r="CD11" s="843"/>
      <c r="CE11" s="843"/>
      <c r="CF11" s="843"/>
      <c r="CG11" s="843"/>
      <c r="CH11" s="844"/>
      <c r="CJ11" s="138"/>
      <c r="CZ11" s="817"/>
      <c r="DA11" s="817"/>
      <c r="DB11" s="817"/>
    </row>
    <row r="12" spans="1:106" ht="7.5" customHeight="1">
      <c r="A12" s="137"/>
      <c r="C12" s="836"/>
      <c r="D12" s="837"/>
      <c r="E12" s="837"/>
      <c r="F12" s="837"/>
      <c r="G12" s="838"/>
      <c r="H12" s="845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6"/>
      <c r="X12" s="847"/>
      <c r="Z12" s="138"/>
      <c r="AF12" s="137"/>
      <c r="AH12" s="836"/>
      <c r="AI12" s="837"/>
      <c r="AJ12" s="837"/>
      <c r="AK12" s="837"/>
      <c r="AL12" s="838"/>
      <c r="AM12" s="845"/>
      <c r="AN12" s="846"/>
      <c r="AO12" s="846"/>
      <c r="AP12" s="846"/>
      <c r="AQ12" s="846"/>
      <c r="AR12" s="846"/>
      <c r="AS12" s="846"/>
      <c r="AT12" s="846"/>
      <c r="AU12" s="846"/>
      <c r="AV12" s="846"/>
      <c r="AW12" s="846"/>
      <c r="AX12" s="846"/>
      <c r="AY12" s="846"/>
      <c r="AZ12" s="846"/>
      <c r="BA12" s="846"/>
      <c r="BB12" s="846"/>
      <c r="BC12" s="847"/>
      <c r="BE12" s="138"/>
      <c r="BK12" s="137"/>
      <c r="BM12" s="836"/>
      <c r="BN12" s="837"/>
      <c r="BO12" s="837"/>
      <c r="BP12" s="837"/>
      <c r="BQ12" s="838"/>
      <c r="BR12" s="845"/>
      <c r="BS12" s="846"/>
      <c r="BT12" s="846"/>
      <c r="BU12" s="846"/>
      <c r="BV12" s="846"/>
      <c r="BW12" s="846"/>
      <c r="BX12" s="846"/>
      <c r="BY12" s="846"/>
      <c r="BZ12" s="846"/>
      <c r="CA12" s="846"/>
      <c r="CB12" s="846"/>
      <c r="CC12" s="846"/>
      <c r="CD12" s="846"/>
      <c r="CE12" s="846"/>
      <c r="CF12" s="846"/>
      <c r="CG12" s="846"/>
      <c r="CH12" s="847"/>
      <c r="CJ12" s="138"/>
      <c r="CZ12" s="817"/>
      <c r="DA12" s="817"/>
      <c r="DB12" s="817"/>
    </row>
    <row r="13" spans="1:106" ht="7.5" customHeight="1">
      <c r="A13" s="137"/>
      <c r="Z13" s="138"/>
      <c r="AF13" s="137"/>
      <c r="BE13" s="138"/>
      <c r="BK13" s="137"/>
      <c r="CJ13" s="138"/>
      <c r="CZ13" s="817"/>
      <c r="DA13" s="817"/>
      <c r="DB13" s="817"/>
    </row>
    <row r="14" spans="1:106" ht="7.5" customHeight="1">
      <c r="A14" s="137"/>
      <c r="C14" s="146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40"/>
      <c r="Z14" s="138"/>
      <c r="AF14" s="137"/>
      <c r="AH14" s="146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40"/>
      <c r="BE14" s="138"/>
      <c r="BK14" s="137"/>
      <c r="BM14" s="146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40"/>
      <c r="CJ14" s="138"/>
      <c r="CZ14" s="817"/>
      <c r="DA14" s="817"/>
      <c r="DB14" s="817"/>
    </row>
    <row r="15" spans="1:88" ht="7.5" customHeight="1">
      <c r="A15" s="137"/>
      <c r="C15" s="147"/>
      <c r="D15" s="148"/>
      <c r="E15" s="808" t="s">
        <v>159</v>
      </c>
      <c r="F15" s="808"/>
      <c r="G15" s="808"/>
      <c r="H15" s="808"/>
      <c r="I15" s="149"/>
      <c r="J15" s="142"/>
      <c r="K15" s="148"/>
      <c r="L15" s="808" t="s">
        <v>160</v>
      </c>
      <c r="M15" s="808"/>
      <c r="N15" s="808"/>
      <c r="O15" s="808"/>
      <c r="P15" s="149"/>
      <c r="Q15" s="142"/>
      <c r="R15" s="148"/>
      <c r="S15" s="808" t="s">
        <v>161</v>
      </c>
      <c r="T15" s="808"/>
      <c r="U15" s="808"/>
      <c r="V15" s="808"/>
      <c r="W15" s="149"/>
      <c r="X15" s="143"/>
      <c r="Z15" s="138"/>
      <c r="AF15" s="137"/>
      <c r="AH15" s="147"/>
      <c r="AI15" s="148"/>
      <c r="AJ15" s="808" t="s">
        <v>159</v>
      </c>
      <c r="AK15" s="808"/>
      <c r="AL15" s="808"/>
      <c r="AM15" s="808"/>
      <c r="AN15" s="149"/>
      <c r="AO15" s="142"/>
      <c r="AP15" s="148"/>
      <c r="AQ15" s="808" t="s">
        <v>160</v>
      </c>
      <c r="AR15" s="808"/>
      <c r="AS15" s="808"/>
      <c r="AT15" s="808"/>
      <c r="AU15" s="149"/>
      <c r="AV15" s="142"/>
      <c r="AW15" s="148"/>
      <c r="AX15" s="808" t="s">
        <v>161</v>
      </c>
      <c r="AY15" s="808"/>
      <c r="AZ15" s="808"/>
      <c r="BA15" s="808"/>
      <c r="BB15" s="149"/>
      <c r="BC15" s="143"/>
      <c r="BE15" s="138"/>
      <c r="BK15" s="137"/>
      <c r="BM15" s="147"/>
      <c r="BN15" s="148"/>
      <c r="BO15" s="808" t="s">
        <v>159</v>
      </c>
      <c r="BP15" s="808"/>
      <c r="BQ15" s="808"/>
      <c r="BR15" s="808"/>
      <c r="BS15" s="149"/>
      <c r="BT15" s="142"/>
      <c r="BU15" s="148"/>
      <c r="BV15" s="808" t="s">
        <v>160</v>
      </c>
      <c r="BW15" s="808"/>
      <c r="BX15" s="808"/>
      <c r="BY15" s="808"/>
      <c r="BZ15" s="149"/>
      <c r="CA15" s="142"/>
      <c r="CB15" s="148"/>
      <c r="CC15" s="808" t="s">
        <v>161</v>
      </c>
      <c r="CD15" s="808"/>
      <c r="CE15" s="808"/>
      <c r="CF15" s="808"/>
      <c r="CG15" s="149"/>
      <c r="CH15" s="143"/>
      <c r="CJ15" s="138"/>
    </row>
    <row r="16" spans="1:88" ht="7.5" customHeight="1">
      <c r="A16" s="137"/>
      <c r="C16" s="147"/>
      <c r="D16" s="150"/>
      <c r="E16" s="809"/>
      <c r="F16" s="809"/>
      <c r="G16" s="809"/>
      <c r="H16" s="809"/>
      <c r="I16" s="151"/>
      <c r="J16" s="142"/>
      <c r="K16" s="150"/>
      <c r="L16" s="809"/>
      <c r="M16" s="809"/>
      <c r="N16" s="809"/>
      <c r="O16" s="809"/>
      <c r="P16" s="151"/>
      <c r="Q16" s="142"/>
      <c r="R16" s="150"/>
      <c r="S16" s="809"/>
      <c r="T16" s="809"/>
      <c r="U16" s="809"/>
      <c r="V16" s="809"/>
      <c r="W16" s="151"/>
      <c r="X16" s="143"/>
      <c r="Z16" s="138"/>
      <c r="AF16" s="137"/>
      <c r="AH16" s="147"/>
      <c r="AI16" s="150"/>
      <c r="AJ16" s="809"/>
      <c r="AK16" s="809"/>
      <c r="AL16" s="809"/>
      <c r="AM16" s="809"/>
      <c r="AN16" s="151"/>
      <c r="AO16" s="142"/>
      <c r="AP16" s="150"/>
      <c r="AQ16" s="809"/>
      <c r="AR16" s="809"/>
      <c r="AS16" s="809"/>
      <c r="AT16" s="809"/>
      <c r="AU16" s="151"/>
      <c r="AV16" s="142"/>
      <c r="AW16" s="150"/>
      <c r="AX16" s="809"/>
      <c r="AY16" s="809"/>
      <c r="AZ16" s="809"/>
      <c r="BA16" s="809"/>
      <c r="BB16" s="151"/>
      <c r="BC16" s="143"/>
      <c r="BE16" s="138"/>
      <c r="BK16" s="137"/>
      <c r="BM16" s="147"/>
      <c r="BN16" s="150"/>
      <c r="BO16" s="809"/>
      <c r="BP16" s="809"/>
      <c r="BQ16" s="809"/>
      <c r="BR16" s="809"/>
      <c r="BS16" s="151"/>
      <c r="BT16" s="142"/>
      <c r="BU16" s="150"/>
      <c r="BV16" s="809"/>
      <c r="BW16" s="809"/>
      <c r="BX16" s="809"/>
      <c r="BY16" s="809"/>
      <c r="BZ16" s="151"/>
      <c r="CA16" s="142"/>
      <c r="CB16" s="150"/>
      <c r="CC16" s="809"/>
      <c r="CD16" s="809"/>
      <c r="CE16" s="809"/>
      <c r="CF16" s="809"/>
      <c r="CG16" s="151"/>
      <c r="CH16" s="143"/>
      <c r="CJ16" s="138"/>
    </row>
    <row r="17" spans="1:88" ht="7.5" customHeight="1">
      <c r="A17" s="137"/>
      <c r="C17" s="147"/>
      <c r="D17" s="152"/>
      <c r="E17" s="810"/>
      <c r="F17" s="810"/>
      <c r="G17" s="810"/>
      <c r="H17" s="810"/>
      <c r="I17" s="153"/>
      <c r="J17" s="142"/>
      <c r="K17" s="152"/>
      <c r="L17" s="810"/>
      <c r="M17" s="810"/>
      <c r="N17" s="810"/>
      <c r="O17" s="810"/>
      <c r="P17" s="153"/>
      <c r="Q17" s="142"/>
      <c r="R17" s="152"/>
      <c r="S17" s="810"/>
      <c r="T17" s="810"/>
      <c r="U17" s="810"/>
      <c r="V17" s="810"/>
      <c r="W17" s="153"/>
      <c r="X17" s="143"/>
      <c r="Z17" s="138"/>
      <c r="AF17" s="137"/>
      <c r="AH17" s="147"/>
      <c r="AI17" s="152"/>
      <c r="AJ17" s="810"/>
      <c r="AK17" s="810"/>
      <c r="AL17" s="810"/>
      <c r="AM17" s="810"/>
      <c r="AN17" s="153"/>
      <c r="AO17" s="142"/>
      <c r="AP17" s="152"/>
      <c r="AQ17" s="810"/>
      <c r="AR17" s="810"/>
      <c r="AS17" s="810"/>
      <c r="AT17" s="810"/>
      <c r="AU17" s="153"/>
      <c r="AV17" s="142"/>
      <c r="AW17" s="152"/>
      <c r="AX17" s="810"/>
      <c r="AY17" s="810"/>
      <c r="AZ17" s="810"/>
      <c r="BA17" s="810"/>
      <c r="BB17" s="153"/>
      <c r="BC17" s="143"/>
      <c r="BE17" s="138"/>
      <c r="BK17" s="137"/>
      <c r="BM17" s="147"/>
      <c r="BN17" s="152"/>
      <c r="BO17" s="810"/>
      <c r="BP17" s="810"/>
      <c r="BQ17" s="810"/>
      <c r="BR17" s="810"/>
      <c r="BS17" s="153"/>
      <c r="BT17" s="142"/>
      <c r="BU17" s="152"/>
      <c r="BV17" s="810"/>
      <c r="BW17" s="810"/>
      <c r="BX17" s="810"/>
      <c r="BY17" s="810"/>
      <c r="BZ17" s="153"/>
      <c r="CA17" s="142"/>
      <c r="CB17" s="152"/>
      <c r="CC17" s="810"/>
      <c r="CD17" s="810"/>
      <c r="CE17" s="810"/>
      <c r="CF17" s="810"/>
      <c r="CG17" s="153"/>
      <c r="CH17" s="143"/>
      <c r="CJ17" s="138"/>
    </row>
    <row r="18" spans="1:88" ht="7.5" customHeight="1">
      <c r="A18" s="137"/>
      <c r="C18" s="147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3"/>
      <c r="Z18" s="138"/>
      <c r="AC18" s="154"/>
      <c r="AF18" s="137"/>
      <c r="AH18" s="147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3"/>
      <c r="BE18" s="138"/>
      <c r="BK18" s="137"/>
      <c r="BM18" s="147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3"/>
      <c r="CJ18" s="138"/>
    </row>
    <row r="19" spans="1:88" ht="7.5" customHeight="1">
      <c r="A19" s="137"/>
      <c r="C19" s="147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3"/>
      <c r="Z19" s="138"/>
      <c r="AC19" s="154"/>
      <c r="AF19" s="137"/>
      <c r="AH19" s="147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3"/>
      <c r="BE19" s="138"/>
      <c r="BK19" s="137"/>
      <c r="BM19" s="147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3"/>
      <c r="CJ19" s="138"/>
    </row>
    <row r="20" spans="1:88" ht="7.5" customHeight="1">
      <c r="A20" s="137"/>
      <c r="C20" s="147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3"/>
      <c r="Z20" s="138"/>
      <c r="AC20" s="154"/>
      <c r="AF20" s="137"/>
      <c r="AH20" s="147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3"/>
      <c r="BE20" s="138"/>
      <c r="BH20" s="136"/>
      <c r="BK20" s="137"/>
      <c r="BM20" s="147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3"/>
      <c r="CJ20" s="138"/>
    </row>
    <row r="21" spans="1:88" ht="7.5" customHeight="1">
      <c r="A21" s="137"/>
      <c r="C21" s="147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3"/>
      <c r="Z21" s="138"/>
      <c r="AC21" s="154"/>
      <c r="AF21" s="137"/>
      <c r="AH21" s="147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3"/>
      <c r="BE21" s="138"/>
      <c r="BH21" s="136"/>
      <c r="BK21" s="137"/>
      <c r="BM21" s="147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3"/>
      <c r="CJ21" s="138"/>
    </row>
    <row r="22" spans="1:88" ht="7.5" customHeight="1">
      <c r="A22" s="137"/>
      <c r="C22" s="147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3"/>
      <c r="Z22" s="138"/>
      <c r="AC22" s="154"/>
      <c r="AF22" s="137"/>
      <c r="AH22" s="147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3"/>
      <c r="BE22" s="138"/>
      <c r="BH22" s="136"/>
      <c r="BK22" s="137"/>
      <c r="BM22" s="147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3"/>
      <c r="CJ22" s="138"/>
    </row>
    <row r="23" spans="1:88" ht="7.5" customHeight="1">
      <c r="A23" s="137"/>
      <c r="C23" s="147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3"/>
      <c r="Z23" s="138"/>
      <c r="AC23" s="154"/>
      <c r="AF23" s="137"/>
      <c r="AH23" s="147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3"/>
      <c r="BE23" s="138"/>
      <c r="BH23" s="136"/>
      <c r="BK23" s="137"/>
      <c r="BM23" s="147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3"/>
      <c r="CJ23" s="138"/>
    </row>
    <row r="24" spans="1:88" ht="7.5" customHeight="1">
      <c r="A24" s="137"/>
      <c r="C24" s="147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3"/>
      <c r="Z24" s="138"/>
      <c r="AC24" s="154"/>
      <c r="AF24" s="137"/>
      <c r="AH24" s="147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3"/>
      <c r="BE24" s="138"/>
      <c r="BH24" s="136"/>
      <c r="BK24" s="137"/>
      <c r="BM24" s="147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3"/>
      <c r="CJ24" s="138"/>
    </row>
    <row r="25" spans="1:88" ht="7.5" customHeight="1">
      <c r="A25" s="137"/>
      <c r="C25" s="147"/>
      <c r="D25" s="148"/>
      <c r="E25" s="808" t="s">
        <v>162</v>
      </c>
      <c r="F25" s="808"/>
      <c r="G25" s="808"/>
      <c r="H25" s="808"/>
      <c r="I25" s="149"/>
      <c r="J25" s="142"/>
      <c r="K25" s="148"/>
      <c r="L25" s="808" t="s">
        <v>163</v>
      </c>
      <c r="M25" s="808"/>
      <c r="N25" s="808"/>
      <c r="O25" s="808"/>
      <c r="P25" s="149"/>
      <c r="Q25" s="142"/>
      <c r="R25" s="148"/>
      <c r="S25" s="811" t="s">
        <v>164</v>
      </c>
      <c r="T25" s="811"/>
      <c r="U25" s="811"/>
      <c r="V25" s="811"/>
      <c r="W25" s="149"/>
      <c r="X25" s="143"/>
      <c r="Z25" s="138"/>
      <c r="AC25" s="154"/>
      <c r="AF25" s="137"/>
      <c r="AH25" s="147"/>
      <c r="AI25" s="148"/>
      <c r="AJ25" s="808" t="s">
        <v>162</v>
      </c>
      <c r="AK25" s="808"/>
      <c r="AL25" s="808"/>
      <c r="AM25" s="808"/>
      <c r="AN25" s="149"/>
      <c r="AO25" s="142"/>
      <c r="AP25" s="148"/>
      <c r="AQ25" s="808" t="s">
        <v>163</v>
      </c>
      <c r="AR25" s="808"/>
      <c r="AS25" s="808"/>
      <c r="AT25" s="808"/>
      <c r="AU25" s="149"/>
      <c r="AV25" s="142"/>
      <c r="AW25" s="148"/>
      <c r="AX25" s="811" t="s">
        <v>164</v>
      </c>
      <c r="AY25" s="811"/>
      <c r="AZ25" s="811"/>
      <c r="BA25" s="811"/>
      <c r="BB25" s="149"/>
      <c r="BC25" s="143"/>
      <c r="BE25" s="138"/>
      <c r="BH25" s="136"/>
      <c r="BK25" s="137"/>
      <c r="BM25" s="147"/>
      <c r="BN25" s="148"/>
      <c r="BO25" s="808" t="s">
        <v>162</v>
      </c>
      <c r="BP25" s="808"/>
      <c r="BQ25" s="808"/>
      <c r="BR25" s="808"/>
      <c r="BS25" s="149"/>
      <c r="BT25" s="142"/>
      <c r="BU25" s="148"/>
      <c r="BV25" s="808" t="s">
        <v>163</v>
      </c>
      <c r="BW25" s="808"/>
      <c r="BX25" s="808"/>
      <c r="BY25" s="808"/>
      <c r="BZ25" s="149"/>
      <c r="CA25" s="142"/>
      <c r="CB25" s="148"/>
      <c r="CC25" s="811" t="s">
        <v>164</v>
      </c>
      <c r="CD25" s="811"/>
      <c r="CE25" s="811"/>
      <c r="CF25" s="811"/>
      <c r="CG25" s="149"/>
      <c r="CH25" s="143"/>
      <c r="CJ25" s="138"/>
    </row>
    <row r="26" spans="1:88" ht="7.5" customHeight="1">
      <c r="A26" s="137"/>
      <c r="C26" s="147"/>
      <c r="D26" s="150"/>
      <c r="E26" s="809"/>
      <c r="F26" s="809"/>
      <c r="G26" s="809"/>
      <c r="H26" s="809"/>
      <c r="I26" s="151"/>
      <c r="J26" s="142"/>
      <c r="K26" s="150"/>
      <c r="L26" s="809"/>
      <c r="M26" s="809"/>
      <c r="N26" s="809"/>
      <c r="O26" s="809"/>
      <c r="P26" s="151"/>
      <c r="Q26" s="142"/>
      <c r="R26" s="150"/>
      <c r="S26" s="812"/>
      <c r="T26" s="812"/>
      <c r="U26" s="812"/>
      <c r="V26" s="812"/>
      <c r="W26" s="151"/>
      <c r="X26" s="143"/>
      <c r="Z26" s="138"/>
      <c r="AC26" s="154"/>
      <c r="AF26" s="137"/>
      <c r="AH26" s="147"/>
      <c r="AI26" s="150"/>
      <c r="AJ26" s="809"/>
      <c r="AK26" s="809"/>
      <c r="AL26" s="809"/>
      <c r="AM26" s="809"/>
      <c r="AN26" s="151"/>
      <c r="AO26" s="142"/>
      <c r="AP26" s="150"/>
      <c r="AQ26" s="809"/>
      <c r="AR26" s="809"/>
      <c r="AS26" s="809"/>
      <c r="AT26" s="809"/>
      <c r="AU26" s="151"/>
      <c r="AV26" s="142"/>
      <c r="AW26" s="150"/>
      <c r="AX26" s="812"/>
      <c r="AY26" s="812"/>
      <c r="AZ26" s="812"/>
      <c r="BA26" s="812"/>
      <c r="BB26" s="151"/>
      <c r="BC26" s="143"/>
      <c r="BE26" s="138"/>
      <c r="BH26" s="136"/>
      <c r="BK26" s="137"/>
      <c r="BM26" s="147"/>
      <c r="BN26" s="150"/>
      <c r="BO26" s="809"/>
      <c r="BP26" s="809"/>
      <c r="BQ26" s="809"/>
      <c r="BR26" s="809"/>
      <c r="BS26" s="151"/>
      <c r="BT26" s="142"/>
      <c r="BU26" s="150"/>
      <c r="BV26" s="809"/>
      <c r="BW26" s="809"/>
      <c r="BX26" s="809"/>
      <c r="BY26" s="809"/>
      <c r="BZ26" s="151"/>
      <c r="CA26" s="142"/>
      <c r="CB26" s="150"/>
      <c r="CC26" s="812"/>
      <c r="CD26" s="812"/>
      <c r="CE26" s="812"/>
      <c r="CF26" s="812"/>
      <c r="CG26" s="151"/>
      <c r="CH26" s="143"/>
      <c r="CJ26" s="138"/>
    </row>
    <row r="27" spans="1:88" ht="7.5" customHeight="1">
      <c r="A27" s="137"/>
      <c r="C27" s="147"/>
      <c r="D27" s="152"/>
      <c r="E27" s="810"/>
      <c r="F27" s="810"/>
      <c r="G27" s="810"/>
      <c r="H27" s="810"/>
      <c r="I27" s="153"/>
      <c r="J27" s="142"/>
      <c r="K27" s="152"/>
      <c r="L27" s="810"/>
      <c r="M27" s="810"/>
      <c r="N27" s="810"/>
      <c r="O27" s="810"/>
      <c r="P27" s="153"/>
      <c r="Q27" s="142"/>
      <c r="R27" s="152"/>
      <c r="S27" s="813"/>
      <c r="T27" s="813"/>
      <c r="U27" s="813"/>
      <c r="V27" s="813"/>
      <c r="W27" s="153"/>
      <c r="X27" s="143"/>
      <c r="Z27" s="138"/>
      <c r="AF27" s="137"/>
      <c r="AH27" s="147"/>
      <c r="AI27" s="152"/>
      <c r="AJ27" s="810"/>
      <c r="AK27" s="810"/>
      <c r="AL27" s="810"/>
      <c r="AM27" s="810"/>
      <c r="AN27" s="153"/>
      <c r="AO27" s="142"/>
      <c r="AP27" s="152"/>
      <c r="AQ27" s="810"/>
      <c r="AR27" s="810"/>
      <c r="AS27" s="810"/>
      <c r="AT27" s="810"/>
      <c r="AU27" s="153"/>
      <c r="AV27" s="142"/>
      <c r="AW27" s="152"/>
      <c r="AX27" s="813"/>
      <c r="AY27" s="813"/>
      <c r="AZ27" s="813"/>
      <c r="BA27" s="813"/>
      <c r="BB27" s="153"/>
      <c r="BC27" s="143"/>
      <c r="BE27" s="138"/>
      <c r="BH27" s="136"/>
      <c r="BK27" s="137"/>
      <c r="BM27" s="147"/>
      <c r="BN27" s="152"/>
      <c r="BO27" s="810"/>
      <c r="BP27" s="810"/>
      <c r="BQ27" s="810"/>
      <c r="BR27" s="810"/>
      <c r="BS27" s="153"/>
      <c r="BT27" s="142"/>
      <c r="BU27" s="152"/>
      <c r="BV27" s="810"/>
      <c r="BW27" s="810"/>
      <c r="BX27" s="810"/>
      <c r="BY27" s="810"/>
      <c r="BZ27" s="153"/>
      <c r="CA27" s="142"/>
      <c r="CB27" s="152"/>
      <c r="CC27" s="813"/>
      <c r="CD27" s="813"/>
      <c r="CE27" s="813"/>
      <c r="CF27" s="813"/>
      <c r="CG27" s="153"/>
      <c r="CH27" s="143"/>
      <c r="CJ27" s="138"/>
    </row>
    <row r="28" spans="1:88" ht="7.5" customHeight="1">
      <c r="A28" s="137"/>
      <c r="C28" s="147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7"/>
      <c r="S28" s="141"/>
      <c r="T28" s="141"/>
      <c r="U28" s="141"/>
      <c r="V28" s="141"/>
      <c r="W28" s="143"/>
      <c r="X28" s="143"/>
      <c r="Z28" s="138"/>
      <c r="AF28" s="137"/>
      <c r="AH28" s="147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7"/>
      <c r="AX28" s="141"/>
      <c r="AY28" s="141"/>
      <c r="AZ28" s="141"/>
      <c r="BA28" s="141"/>
      <c r="BB28" s="143"/>
      <c r="BC28" s="143"/>
      <c r="BE28" s="138"/>
      <c r="BH28" s="136"/>
      <c r="BK28" s="137"/>
      <c r="BM28" s="147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7"/>
      <c r="CC28" s="141"/>
      <c r="CD28" s="141"/>
      <c r="CE28" s="141"/>
      <c r="CF28" s="141"/>
      <c r="CG28" s="143"/>
      <c r="CH28" s="143"/>
      <c r="CJ28" s="138"/>
    </row>
    <row r="29" spans="1:103" ht="7.5" customHeight="1">
      <c r="A29" s="137"/>
      <c r="C29" s="147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7"/>
      <c r="S29" s="141"/>
      <c r="T29" s="141"/>
      <c r="U29" s="141"/>
      <c r="V29" s="141"/>
      <c r="W29" s="143"/>
      <c r="X29" s="143"/>
      <c r="Z29" s="138"/>
      <c r="AF29" s="137"/>
      <c r="AH29" s="147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7"/>
      <c r="AX29" s="141"/>
      <c r="AY29" s="141"/>
      <c r="AZ29" s="141"/>
      <c r="BA29" s="141"/>
      <c r="BB29" s="143"/>
      <c r="BC29" s="143"/>
      <c r="BE29" s="138"/>
      <c r="BH29" s="136"/>
      <c r="BK29" s="137"/>
      <c r="BM29" s="147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7"/>
      <c r="CC29" s="141"/>
      <c r="CD29" s="141"/>
      <c r="CE29" s="141"/>
      <c r="CF29" s="141"/>
      <c r="CG29" s="143"/>
      <c r="CH29" s="143"/>
      <c r="CJ29" s="138"/>
      <c r="CY29" s="9"/>
    </row>
    <row r="30" spans="1:103" ht="7.5" customHeight="1">
      <c r="A30" s="137"/>
      <c r="C30" s="147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7"/>
      <c r="S30" s="141"/>
      <c r="T30" s="141"/>
      <c r="U30" s="141"/>
      <c r="V30" s="141"/>
      <c r="W30" s="143"/>
      <c r="X30" s="143"/>
      <c r="Z30" s="138"/>
      <c r="AF30" s="137"/>
      <c r="AH30" s="147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7"/>
      <c r="AX30" s="141"/>
      <c r="AY30" s="141"/>
      <c r="AZ30" s="141"/>
      <c r="BA30" s="141"/>
      <c r="BB30" s="143"/>
      <c r="BC30" s="143"/>
      <c r="BE30" s="138"/>
      <c r="BK30" s="137"/>
      <c r="BM30" s="147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7"/>
      <c r="CC30" s="141"/>
      <c r="CD30" s="141"/>
      <c r="CE30" s="141"/>
      <c r="CF30" s="141"/>
      <c r="CG30" s="143"/>
      <c r="CH30" s="143"/>
      <c r="CJ30" s="138"/>
      <c r="CY30" s="9"/>
    </row>
    <row r="31" spans="1:103" ht="7.5" customHeight="1">
      <c r="A31" s="137"/>
      <c r="C31" s="147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7"/>
      <c r="S31" s="141"/>
      <c r="T31" s="141"/>
      <c r="U31" s="141"/>
      <c r="V31" s="141"/>
      <c r="W31" s="143"/>
      <c r="X31" s="143"/>
      <c r="Z31" s="138"/>
      <c r="AF31" s="137"/>
      <c r="AH31" s="147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7"/>
      <c r="AX31" s="141"/>
      <c r="AY31" s="141"/>
      <c r="AZ31" s="141"/>
      <c r="BA31" s="141"/>
      <c r="BB31" s="143"/>
      <c r="BC31" s="143"/>
      <c r="BE31" s="138"/>
      <c r="BK31" s="137"/>
      <c r="BM31" s="147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7"/>
      <c r="CC31" s="141"/>
      <c r="CD31" s="141"/>
      <c r="CE31" s="141"/>
      <c r="CF31" s="141"/>
      <c r="CG31" s="143"/>
      <c r="CH31" s="143"/>
      <c r="CJ31" s="138"/>
      <c r="CY31" s="9"/>
    </row>
    <row r="32" spans="1:103" ht="7.5" customHeight="1">
      <c r="A32" s="137"/>
      <c r="C32" s="147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7"/>
      <c r="S32" s="141"/>
      <c r="T32" s="141"/>
      <c r="U32" s="141"/>
      <c r="V32" s="141"/>
      <c r="W32" s="143"/>
      <c r="X32" s="143"/>
      <c r="Z32" s="138"/>
      <c r="AF32" s="137"/>
      <c r="AH32" s="147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7"/>
      <c r="AX32" s="141"/>
      <c r="AY32" s="141"/>
      <c r="AZ32" s="141"/>
      <c r="BA32" s="141"/>
      <c r="BB32" s="143"/>
      <c r="BC32" s="143"/>
      <c r="BE32" s="138"/>
      <c r="BK32" s="137"/>
      <c r="BM32" s="147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7"/>
      <c r="CC32" s="141"/>
      <c r="CD32" s="141"/>
      <c r="CE32" s="141"/>
      <c r="CF32" s="141"/>
      <c r="CG32" s="143"/>
      <c r="CH32" s="143"/>
      <c r="CJ32" s="138"/>
      <c r="CY32" s="9"/>
    </row>
    <row r="33" spans="1:103" ht="7.5" customHeight="1">
      <c r="A33" s="137"/>
      <c r="C33" s="147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7"/>
      <c r="S33" s="141"/>
      <c r="T33" s="141"/>
      <c r="U33" s="141"/>
      <c r="V33" s="141"/>
      <c r="W33" s="143"/>
      <c r="X33" s="143"/>
      <c r="Z33" s="138"/>
      <c r="AF33" s="137"/>
      <c r="AH33" s="147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7"/>
      <c r="AX33" s="141"/>
      <c r="AY33" s="141"/>
      <c r="AZ33" s="141"/>
      <c r="BA33" s="141"/>
      <c r="BB33" s="143"/>
      <c r="BC33" s="143"/>
      <c r="BE33" s="138"/>
      <c r="BK33" s="137"/>
      <c r="BM33" s="147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7"/>
      <c r="CC33" s="141"/>
      <c r="CD33" s="141"/>
      <c r="CE33" s="141"/>
      <c r="CF33" s="141"/>
      <c r="CG33" s="143"/>
      <c r="CH33" s="143"/>
      <c r="CJ33" s="138"/>
      <c r="CY33" s="9"/>
    </row>
    <row r="34" spans="1:103" ht="4.5" customHeight="1">
      <c r="A34" s="137"/>
      <c r="C34" s="147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5"/>
      <c r="S34" s="144"/>
      <c r="T34" s="144"/>
      <c r="U34" s="144"/>
      <c r="V34" s="144"/>
      <c r="W34" s="145"/>
      <c r="X34" s="143"/>
      <c r="Z34" s="138"/>
      <c r="AF34" s="137"/>
      <c r="AH34" s="147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55"/>
      <c r="AX34" s="144"/>
      <c r="AY34" s="144"/>
      <c r="AZ34" s="144"/>
      <c r="BA34" s="144"/>
      <c r="BB34" s="145"/>
      <c r="BC34" s="143"/>
      <c r="BE34" s="138"/>
      <c r="BK34" s="137"/>
      <c r="BM34" s="147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55"/>
      <c r="CC34" s="144"/>
      <c r="CD34" s="144"/>
      <c r="CE34" s="144"/>
      <c r="CF34" s="144"/>
      <c r="CG34" s="145"/>
      <c r="CH34" s="143"/>
      <c r="CJ34" s="138"/>
      <c r="CY34" s="9"/>
    </row>
    <row r="35" spans="1:103" ht="11.25" customHeight="1">
      <c r="A35" s="137"/>
      <c r="C35" s="147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804" t="s">
        <v>165</v>
      </c>
      <c r="S35" s="804"/>
      <c r="T35" s="804"/>
      <c r="U35" s="804"/>
      <c r="V35" s="804"/>
      <c r="W35" s="804"/>
      <c r="X35" s="143"/>
      <c r="Z35" s="138"/>
      <c r="AF35" s="137"/>
      <c r="AH35" s="147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804" t="s">
        <v>165</v>
      </c>
      <c r="AX35" s="804"/>
      <c r="AY35" s="804"/>
      <c r="AZ35" s="804"/>
      <c r="BA35" s="804"/>
      <c r="BB35" s="804"/>
      <c r="BC35" s="143"/>
      <c r="BE35" s="138"/>
      <c r="BK35" s="137"/>
      <c r="BM35" s="147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804" t="s">
        <v>165</v>
      </c>
      <c r="CC35" s="804"/>
      <c r="CD35" s="804"/>
      <c r="CE35" s="804"/>
      <c r="CF35" s="804"/>
      <c r="CG35" s="804"/>
      <c r="CH35" s="143"/>
      <c r="CJ35" s="138"/>
      <c r="CY35" s="9"/>
    </row>
    <row r="36" spans="1:103" ht="4.5" customHeight="1">
      <c r="A36" s="137"/>
      <c r="C36" s="155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5"/>
      <c r="Z36" s="138"/>
      <c r="AF36" s="137"/>
      <c r="AH36" s="155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5"/>
      <c r="BE36" s="138"/>
      <c r="BK36" s="137"/>
      <c r="BM36" s="155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5"/>
      <c r="CJ36" s="138"/>
      <c r="CY36" s="9"/>
    </row>
    <row r="37" spans="1:103" ht="4.5" customHeight="1">
      <c r="A37" s="137"/>
      <c r="Z37" s="138"/>
      <c r="AF37" s="137"/>
      <c r="BE37" s="138"/>
      <c r="BK37" s="137"/>
      <c r="CJ37" s="138"/>
      <c r="CY37" s="9"/>
    </row>
    <row r="38" spans="1:103" ht="12" customHeight="1">
      <c r="A38" s="137"/>
      <c r="D38" s="156" t="s">
        <v>166</v>
      </c>
      <c r="K38" s="133"/>
      <c r="L38" s="134"/>
      <c r="M38" s="134"/>
      <c r="N38" s="134"/>
      <c r="O38" s="134"/>
      <c r="P38" s="135"/>
      <c r="R38" s="133"/>
      <c r="S38" s="134"/>
      <c r="T38" s="134"/>
      <c r="U38" s="134"/>
      <c r="V38" s="134"/>
      <c r="W38" s="135"/>
      <c r="Z38" s="138"/>
      <c r="AF38" s="137"/>
      <c r="AL38" s="156" t="s">
        <v>167</v>
      </c>
      <c r="AX38" s="132" t="s">
        <v>168</v>
      </c>
      <c r="BE38" s="138"/>
      <c r="BK38" s="137"/>
      <c r="BP38" s="156" t="s">
        <v>169</v>
      </c>
      <c r="CB38" s="132" t="s">
        <v>168</v>
      </c>
      <c r="CJ38" s="138"/>
      <c r="CY38" s="9"/>
    </row>
    <row r="39" spans="1:103" ht="11.25" customHeight="1">
      <c r="A39" s="137"/>
      <c r="D39" s="157" t="s">
        <v>171</v>
      </c>
      <c r="K39" s="158"/>
      <c r="L39" s="159"/>
      <c r="M39" s="159"/>
      <c r="N39" s="159"/>
      <c r="O39" s="159"/>
      <c r="P39" s="160"/>
      <c r="R39" s="158"/>
      <c r="S39" s="159"/>
      <c r="T39" s="159"/>
      <c r="U39" s="159"/>
      <c r="V39" s="159"/>
      <c r="W39" s="160"/>
      <c r="Z39" s="138"/>
      <c r="AF39" s="137"/>
      <c r="BE39" s="138"/>
      <c r="BK39" s="137"/>
      <c r="CJ39" s="138"/>
      <c r="CY39" s="9"/>
    </row>
    <row r="40" spans="1:103" ht="3" customHeight="1">
      <c r="A40" s="137"/>
      <c r="Z40" s="138"/>
      <c r="AF40" s="137"/>
      <c r="BE40" s="138"/>
      <c r="BK40" s="137"/>
      <c r="CJ40" s="138"/>
      <c r="CY40" s="9"/>
    </row>
    <row r="41" spans="1:103" ht="13.5">
      <c r="A41" s="137"/>
      <c r="H41" s="161" t="s">
        <v>172</v>
      </c>
      <c r="S41" s="132" t="s">
        <v>168</v>
      </c>
      <c r="Z41" s="138"/>
      <c r="AF41" s="137"/>
      <c r="BE41" s="138"/>
      <c r="BK41" s="137"/>
      <c r="CJ41" s="138"/>
      <c r="CY41" s="9"/>
    </row>
    <row r="42" spans="1:103" ht="7.5" customHeight="1">
      <c r="A42" s="137"/>
      <c r="Z42" s="138"/>
      <c r="AF42" s="137"/>
      <c r="BE42" s="138"/>
      <c r="BK42" s="137"/>
      <c r="CJ42" s="138"/>
      <c r="CY42" s="9"/>
    </row>
    <row r="43" spans="1:103" ht="7.5" customHeight="1">
      <c r="A43" s="137"/>
      <c r="Z43" s="138"/>
      <c r="AF43" s="137"/>
      <c r="BE43" s="138"/>
      <c r="BK43" s="137"/>
      <c r="CJ43" s="138"/>
      <c r="CY43" s="9"/>
    </row>
    <row r="44" spans="1:103" ht="18" customHeight="1">
      <c r="A44" s="137"/>
      <c r="Z44" s="138"/>
      <c r="AF44" s="137"/>
      <c r="BE44" s="138"/>
      <c r="BK44" s="137"/>
      <c r="CJ44" s="138"/>
      <c r="CY44" s="9"/>
    </row>
    <row r="45" spans="1:103" ht="16.5" customHeight="1">
      <c r="A45" s="158"/>
      <c r="B45" s="159"/>
      <c r="C45" s="159"/>
      <c r="D45" s="159"/>
      <c r="E45" s="159"/>
      <c r="F45" s="159"/>
      <c r="G45" s="860" t="str">
        <f>('試合順'!D1)</f>
        <v>平成27年度　第1回岩手県中学校○○大会</v>
      </c>
      <c r="H45" s="861"/>
      <c r="I45" s="861"/>
      <c r="J45" s="861"/>
      <c r="K45" s="861"/>
      <c r="L45" s="861"/>
      <c r="M45" s="861"/>
      <c r="N45" s="861"/>
      <c r="O45" s="861"/>
      <c r="P45" s="861"/>
      <c r="Q45" s="861"/>
      <c r="R45" s="861"/>
      <c r="S45" s="861"/>
      <c r="T45" s="861"/>
      <c r="U45" s="861"/>
      <c r="V45" s="861"/>
      <c r="W45" s="861"/>
      <c r="X45" s="861"/>
      <c r="Y45" s="861"/>
      <c r="Z45" s="862"/>
      <c r="AC45" s="136"/>
      <c r="AF45" s="158"/>
      <c r="AG45" s="159"/>
      <c r="AH45" s="159"/>
      <c r="AI45" s="159"/>
      <c r="AJ45" s="159"/>
      <c r="AK45" s="159"/>
      <c r="AL45" s="860" t="str">
        <f>('試合順'!$D$1)</f>
        <v>平成27年度　第1回岩手県中学校○○大会</v>
      </c>
      <c r="AM45" s="861"/>
      <c r="AN45" s="861"/>
      <c r="AO45" s="861"/>
      <c r="AP45" s="861"/>
      <c r="AQ45" s="861"/>
      <c r="AR45" s="861"/>
      <c r="AS45" s="861"/>
      <c r="AT45" s="861"/>
      <c r="AU45" s="861"/>
      <c r="AV45" s="861"/>
      <c r="AW45" s="861"/>
      <c r="AX45" s="861"/>
      <c r="AY45" s="861"/>
      <c r="AZ45" s="861"/>
      <c r="BA45" s="861"/>
      <c r="BB45" s="861"/>
      <c r="BC45" s="861"/>
      <c r="BD45" s="861"/>
      <c r="BE45" s="862"/>
      <c r="BH45" s="136"/>
      <c r="BK45" s="158"/>
      <c r="BL45" s="159"/>
      <c r="BM45" s="159"/>
      <c r="BN45" s="159"/>
      <c r="BO45" s="159"/>
      <c r="BP45" s="159"/>
      <c r="BQ45" s="860" t="str">
        <f>('試合順'!$D$1)</f>
        <v>平成27年度　第1回岩手県中学校○○大会</v>
      </c>
      <c r="BR45" s="861"/>
      <c r="BS45" s="861"/>
      <c r="BT45" s="861"/>
      <c r="BU45" s="861"/>
      <c r="BV45" s="861"/>
      <c r="BW45" s="861"/>
      <c r="BX45" s="861"/>
      <c r="BY45" s="861"/>
      <c r="BZ45" s="861"/>
      <c r="CA45" s="861"/>
      <c r="CB45" s="861"/>
      <c r="CC45" s="861"/>
      <c r="CD45" s="861"/>
      <c r="CE45" s="861"/>
      <c r="CF45" s="861"/>
      <c r="CG45" s="861"/>
      <c r="CH45" s="861"/>
      <c r="CI45" s="861"/>
      <c r="CJ45" s="862"/>
      <c r="CY45" s="9"/>
    </row>
    <row r="46" spans="27:103" ht="20.25" customHeight="1">
      <c r="AA46" s="162"/>
      <c r="AB46" s="162"/>
      <c r="AC46" s="163"/>
      <c r="AD46" s="162"/>
      <c r="AE46" s="162"/>
      <c r="BF46" s="162"/>
      <c r="BG46" s="162"/>
      <c r="BH46" s="163"/>
      <c r="BI46" s="162"/>
      <c r="BJ46" s="162"/>
      <c r="CY46" s="9"/>
    </row>
    <row r="47" spans="27:105" ht="0.75" customHeight="1" hidden="1">
      <c r="AA47" s="162"/>
      <c r="AB47" s="162"/>
      <c r="AC47" s="163"/>
      <c r="AD47" s="162"/>
      <c r="AE47" s="162"/>
      <c r="BF47" s="162"/>
      <c r="BG47" s="162"/>
      <c r="BH47" s="163"/>
      <c r="BI47" s="162"/>
      <c r="BJ47" s="162"/>
      <c r="CY47" s="9" t="s">
        <v>40</v>
      </c>
      <c r="DA47" s="9" t="s">
        <v>173</v>
      </c>
    </row>
    <row r="48" spans="1:88" ht="20.25" customHeight="1">
      <c r="A48" s="164"/>
      <c r="B48" s="164"/>
      <c r="C48" s="164"/>
      <c r="D48" s="164"/>
      <c r="AA48" s="186"/>
      <c r="AB48" s="186"/>
      <c r="AC48" s="187"/>
      <c r="AD48" s="186"/>
      <c r="AE48" s="186"/>
      <c r="BF48" s="186"/>
      <c r="BG48" s="186"/>
      <c r="BH48" s="187"/>
      <c r="BI48" s="186"/>
      <c r="BJ48" s="186"/>
      <c r="CG48" s="164"/>
      <c r="CH48" s="164"/>
      <c r="CI48" s="164"/>
      <c r="CJ48" s="164"/>
    </row>
    <row r="49" spans="1:88" ht="7.5" customHeight="1">
      <c r="A49" s="133"/>
      <c r="B49" s="134"/>
      <c r="C49" s="134"/>
      <c r="D49" s="134"/>
      <c r="E49" s="134"/>
      <c r="F49" s="134"/>
      <c r="G49" s="134"/>
      <c r="H49" s="134"/>
      <c r="I49" s="134"/>
      <c r="J49" s="848" t="s">
        <v>196</v>
      </c>
      <c r="K49" s="848"/>
      <c r="L49" s="848"/>
      <c r="M49" s="848"/>
      <c r="N49" s="848"/>
      <c r="O49" s="851">
        <v>1</v>
      </c>
      <c r="P49" s="851"/>
      <c r="Q49" s="851"/>
      <c r="R49" s="165"/>
      <c r="S49" s="165"/>
      <c r="T49" s="165"/>
      <c r="U49" s="165"/>
      <c r="V49" s="165"/>
      <c r="W49" s="165"/>
      <c r="X49" s="165"/>
      <c r="Y49" s="165"/>
      <c r="Z49" s="166"/>
      <c r="AA49" s="167"/>
      <c r="AB49" s="167"/>
      <c r="AC49" s="168"/>
      <c r="AD49" s="167"/>
      <c r="AE49" s="167"/>
      <c r="AF49" s="169"/>
      <c r="AG49" s="165"/>
      <c r="AH49" s="165"/>
      <c r="AI49" s="165"/>
      <c r="AJ49" s="165"/>
      <c r="AK49" s="165"/>
      <c r="AL49" s="165"/>
      <c r="AM49" s="165"/>
      <c r="AN49" s="165"/>
      <c r="AO49" s="848" t="s">
        <v>196</v>
      </c>
      <c r="AP49" s="848"/>
      <c r="AQ49" s="848"/>
      <c r="AR49" s="848"/>
      <c r="AS49" s="848"/>
      <c r="AT49" s="854">
        <v>2</v>
      </c>
      <c r="AU49" s="854"/>
      <c r="AV49" s="854"/>
      <c r="AW49" s="165"/>
      <c r="AX49" s="165"/>
      <c r="AY49" s="165"/>
      <c r="AZ49" s="165"/>
      <c r="BA49" s="165"/>
      <c r="BB49" s="165"/>
      <c r="BC49" s="165"/>
      <c r="BD49" s="165"/>
      <c r="BE49" s="166"/>
      <c r="BF49" s="167"/>
      <c r="BG49" s="167"/>
      <c r="BH49" s="168"/>
      <c r="BI49" s="167"/>
      <c r="BJ49" s="167"/>
      <c r="BK49" s="169"/>
      <c r="BL49" s="165"/>
      <c r="BM49" s="165"/>
      <c r="BN49" s="165"/>
      <c r="BO49" s="165"/>
      <c r="BP49" s="165"/>
      <c r="BQ49" s="165"/>
      <c r="BR49" s="165"/>
      <c r="BS49" s="165"/>
      <c r="BT49" s="848" t="s">
        <v>196</v>
      </c>
      <c r="BU49" s="848"/>
      <c r="BV49" s="848"/>
      <c r="BW49" s="848"/>
      <c r="BX49" s="848"/>
      <c r="BY49" s="857">
        <v>3</v>
      </c>
      <c r="BZ49" s="857"/>
      <c r="CA49" s="857"/>
      <c r="CB49" s="134"/>
      <c r="CC49" s="134"/>
      <c r="CD49" s="134"/>
      <c r="CE49" s="134"/>
      <c r="CF49" s="134"/>
      <c r="CG49" s="134"/>
      <c r="CH49" s="134"/>
      <c r="CI49" s="134"/>
      <c r="CJ49" s="135"/>
    </row>
    <row r="50" spans="1:88" ht="14.25" customHeight="1">
      <c r="A50" s="137"/>
      <c r="J50" s="849"/>
      <c r="K50" s="849"/>
      <c r="L50" s="849"/>
      <c r="M50" s="849"/>
      <c r="N50" s="849"/>
      <c r="O50" s="852"/>
      <c r="P50" s="852"/>
      <c r="Q50" s="852"/>
      <c r="R50" s="167"/>
      <c r="S50" s="167"/>
      <c r="T50" s="167"/>
      <c r="U50" s="167"/>
      <c r="V50" s="167"/>
      <c r="W50" s="167"/>
      <c r="X50" s="167"/>
      <c r="Y50" s="167"/>
      <c r="Z50" s="170"/>
      <c r="AA50" s="167"/>
      <c r="AB50" s="167"/>
      <c r="AC50" s="168"/>
      <c r="AD50" s="167"/>
      <c r="AE50" s="167"/>
      <c r="AF50" s="171"/>
      <c r="AG50" s="167"/>
      <c r="AH50" s="167"/>
      <c r="AI50" s="167"/>
      <c r="AJ50" s="167"/>
      <c r="AK50" s="167"/>
      <c r="AL50" s="167"/>
      <c r="AM50" s="167"/>
      <c r="AN50" s="167"/>
      <c r="AO50" s="849"/>
      <c r="AP50" s="849"/>
      <c r="AQ50" s="849"/>
      <c r="AR50" s="849"/>
      <c r="AS50" s="849"/>
      <c r="AT50" s="855"/>
      <c r="AU50" s="855"/>
      <c r="AV50" s="855"/>
      <c r="AW50" s="167"/>
      <c r="AX50" s="167"/>
      <c r="AY50" s="167"/>
      <c r="AZ50" s="167"/>
      <c r="BA50" s="167"/>
      <c r="BB50" s="167"/>
      <c r="BC50" s="167"/>
      <c r="BD50" s="167"/>
      <c r="BE50" s="170"/>
      <c r="BF50" s="167"/>
      <c r="BG50" s="167"/>
      <c r="BH50" s="168"/>
      <c r="BI50" s="167"/>
      <c r="BJ50" s="167"/>
      <c r="BK50" s="171"/>
      <c r="BL50" s="167"/>
      <c r="BM50" s="167"/>
      <c r="BN50" s="167"/>
      <c r="BO50" s="167"/>
      <c r="BP50" s="167"/>
      <c r="BQ50" s="167"/>
      <c r="BR50" s="167"/>
      <c r="BS50" s="167"/>
      <c r="BT50" s="849"/>
      <c r="BU50" s="849"/>
      <c r="BV50" s="849"/>
      <c r="BW50" s="849"/>
      <c r="BX50" s="849"/>
      <c r="BY50" s="858"/>
      <c r="BZ50" s="858"/>
      <c r="CA50" s="858"/>
      <c r="CJ50" s="138"/>
    </row>
    <row r="51" spans="1:88" ht="7.5" customHeight="1">
      <c r="A51" s="137"/>
      <c r="J51" s="850"/>
      <c r="K51" s="850"/>
      <c r="L51" s="850"/>
      <c r="M51" s="850"/>
      <c r="N51" s="850"/>
      <c r="O51" s="853"/>
      <c r="P51" s="853"/>
      <c r="Q51" s="853"/>
      <c r="R51" s="167"/>
      <c r="S51" s="167"/>
      <c r="T51" s="167"/>
      <c r="U51" s="167"/>
      <c r="V51" s="167"/>
      <c r="W51" s="167"/>
      <c r="X51" s="167"/>
      <c r="Y51" s="167"/>
      <c r="Z51" s="170"/>
      <c r="AA51" s="167"/>
      <c r="AB51" s="167"/>
      <c r="AC51" s="167"/>
      <c r="AD51" s="167"/>
      <c r="AE51" s="167"/>
      <c r="AF51" s="171"/>
      <c r="AG51" s="167"/>
      <c r="AH51" s="167"/>
      <c r="AI51" s="167"/>
      <c r="AJ51" s="167"/>
      <c r="AK51" s="167"/>
      <c r="AL51" s="167"/>
      <c r="AM51" s="167"/>
      <c r="AN51" s="167"/>
      <c r="AO51" s="850"/>
      <c r="AP51" s="850"/>
      <c r="AQ51" s="850"/>
      <c r="AR51" s="850"/>
      <c r="AS51" s="850"/>
      <c r="AT51" s="856"/>
      <c r="AU51" s="856"/>
      <c r="AV51" s="856"/>
      <c r="AW51" s="167"/>
      <c r="AX51" s="167"/>
      <c r="AY51" s="167"/>
      <c r="AZ51" s="167"/>
      <c r="BA51" s="167"/>
      <c r="BB51" s="167"/>
      <c r="BC51" s="167"/>
      <c r="BD51" s="167"/>
      <c r="BE51" s="170"/>
      <c r="BF51" s="167"/>
      <c r="BG51" s="167"/>
      <c r="BH51" s="167"/>
      <c r="BI51" s="167"/>
      <c r="BJ51" s="167"/>
      <c r="BK51" s="171"/>
      <c r="BL51" s="167"/>
      <c r="BM51" s="167"/>
      <c r="BN51" s="167"/>
      <c r="BO51" s="167"/>
      <c r="BP51" s="167"/>
      <c r="BQ51" s="167"/>
      <c r="BR51" s="167"/>
      <c r="BS51" s="167"/>
      <c r="BT51" s="850"/>
      <c r="BU51" s="850"/>
      <c r="BV51" s="850"/>
      <c r="BW51" s="850"/>
      <c r="BX51" s="850"/>
      <c r="BY51" s="859"/>
      <c r="BZ51" s="859"/>
      <c r="CA51" s="859"/>
      <c r="CJ51" s="138"/>
    </row>
    <row r="52" spans="1:88" ht="6.75" customHeight="1">
      <c r="A52" s="137"/>
      <c r="C52" s="818" t="s">
        <v>176</v>
      </c>
      <c r="D52" s="819"/>
      <c r="E52" s="819"/>
      <c r="F52" s="819"/>
      <c r="G52" s="820"/>
      <c r="H52" s="139"/>
      <c r="I52" s="827" t="s">
        <v>178</v>
      </c>
      <c r="J52" s="827"/>
      <c r="K52" s="827"/>
      <c r="L52" s="827"/>
      <c r="M52" s="827"/>
      <c r="N52" s="827"/>
      <c r="O52" s="827"/>
      <c r="P52" s="827"/>
      <c r="Q52" s="827"/>
      <c r="R52" s="827"/>
      <c r="S52" s="827"/>
      <c r="T52" s="827"/>
      <c r="U52" s="827"/>
      <c r="V52" s="827"/>
      <c r="W52" s="827"/>
      <c r="X52" s="140"/>
      <c r="Z52" s="138"/>
      <c r="AF52" s="137"/>
      <c r="AH52" s="818" t="s">
        <v>176</v>
      </c>
      <c r="AI52" s="819"/>
      <c r="AJ52" s="819"/>
      <c r="AK52" s="819"/>
      <c r="AL52" s="820"/>
      <c r="AM52" s="139"/>
      <c r="AN52" s="827" t="s">
        <v>178</v>
      </c>
      <c r="AO52" s="827"/>
      <c r="AP52" s="827"/>
      <c r="AQ52" s="827"/>
      <c r="AR52" s="827"/>
      <c r="AS52" s="827"/>
      <c r="AT52" s="827"/>
      <c r="AU52" s="827"/>
      <c r="AV52" s="827"/>
      <c r="AW52" s="827"/>
      <c r="AX52" s="827"/>
      <c r="AY52" s="827"/>
      <c r="AZ52" s="827"/>
      <c r="BA52" s="827"/>
      <c r="BB52" s="827"/>
      <c r="BC52" s="140"/>
      <c r="BE52" s="138"/>
      <c r="BK52" s="137"/>
      <c r="BM52" s="818" t="s">
        <v>176</v>
      </c>
      <c r="BN52" s="819"/>
      <c r="BO52" s="819"/>
      <c r="BP52" s="819"/>
      <c r="BQ52" s="820"/>
      <c r="BR52" s="139"/>
      <c r="BS52" s="827" t="s">
        <v>178</v>
      </c>
      <c r="BT52" s="827"/>
      <c r="BU52" s="827"/>
      <c r="BV52" s="827"/>
      <c r="BW52" s="827"/>
      <c r="BX52" s="827"/>
      <c r="BY52" s="827"/>
      <c r="BZ52" s="827"/>
      <c r="CA52" s="827"/>
      <c r="CB52" s="827"/>
      <c r="CC52" s="827"/>
      <c r="CD52" s="827"/>
      <c r="CE52" s="827"/>
      <c r="CF52" s="827"/>
      <c r="CG52" s="827"/>
      <c r="CH52" s="140"/>
      <c r="CJ52" s="138"/>
    </row>
    <row r="53" spans="1:88" ht="6.75" customHeight="1">
      <c r="A53" s="137"/>
      <c r="C53" s="821"/>
      <c r="D53" s="822"/>
      <c r="E53" s="822"/>
      <c r="F53" s="822"/>
      <c r="G53" s="823"/>
      <c r="H53" s="141"/>
      <c r="I53" s="828"/>
      <c r="J53" s="828"/>
      <c r="K53" s="828"/>
      <c r="L53" s="828"/>
      <c r="M53" s="828"/>
      <c r="N53" s="828"/>
      <c r="O53" s="828"/>
      <c r="P53" s="828"/>
      <c r="Q53" s="828"/>
      <c r="R53" s="828"/>
      <c r="S53" s="828"/>
      <c r="T53" s="828"/>
      <c r="U53" s="828"/>
      <c r="V53" s="828"/>
      <c r="W53" s="828"/>
      <c r="X53" s="143"/>
      <c r="Z53" s="138"/>
      <c r="AF53" s="137"/>
      <c r="AH53" s="821"/>
      <c r="AI53" s="822"/>
      <c r="AJ53" s="822"/>
      <c r="AK53" s="822"/>
      <c r="AL53" s="823"/>
      <c r="AM53" s="141"/>
      <c r="AN53" s="828"/>
      <c r="AO53" s="828"/>
      <c r="AP53" s="828"/>
      <c r="AQ53" s="828"/>
      <c r="AR53" s="828"/>
      <c r="AS53" s="828"/>
      <c r="AT53" s="828"/>
      <c r="AU53" s="828"/>
      <c r="AV53" s="828"/>
      <c r="AW53" s="828"/>
      <c r="AX53" s="828"/>
      <c r="AY53" s="828"/>
      <c r="AZ53" s="828"/>
      <c r="BA53" s="828"/>
      <c r="BB53" s="828"/>
      <c r="BC53" s="143"/>
      <c r="BE53" s="138"/>
      <c r="BK53" s="137"/>
      <c r="BM53" s="821"/>
      <c r="BN53" s="822"/>
      <c r="BO53" s="822"/>
      <c r="BP53" s="822"/>
      <c r="BQ53" s="823"/>
      <c r="BR53" s="141"/>
      <c r="BS53" s="828"/>
      <c r="BT53" s="828"/>
      <c r="BU53" s="828"/>
      <c r="BV53" s="828"/>
      <c r="BW53" s="828"/>
      <c r="BX53" s="828"/>
      <c r="BY53" s="828"/>
      <c r="BZ53" s="828"/>
      <c r="CA53" s="828"/>
      <c r="CB53" s="828"/>
      <c r="CC53" s="828"/>
      <c r="CD53" s="828"/>
      <c r="CE53" s="828"/>
      <c r="CF53" s="828"/>
      <c r="CG53" s="828"/>
      <c r="CH53" s="143"/>
      <c r="CJ53" s="138"/>
    </row>
    <row r="54" spans="1:88" ht="6.75" customHeight="1">
      <c r="A54" s="137"/>
      <c r="C54" s="824"/>
      <c r="D54" s="825"/>
      <c r="E54" s="825"/>
      <c r="F54" s="825"/>
      <c r="G54" s="826"/>
      <c r="H54" s="144"/>
      <c r="I54" s="829"/>
      <c r="J54" s="829"/>
      <c r="K54" s="829"/>
      <c r="L54" s="829"/>
      <c r="M54" s="829"/>
      <c r="N54" s="829"/>
      <c r="O54" s="829"/>
      <c r="P54" s="829"/>
      <c r="Q54" s="829"/>
      <c r="R54" s="829"/>
      <c r="S54" s="829"/>
      <c r="T54" s="829"/>
      <c r="U54" s="829"/>
      <c r="V54" s="829"/>
      <c r="W54" s="829"/>
      <c r="X54" s="145"/>
      <c r="Z54" s="138"/>
      <c r="AF54" s="137"/>
      <c r="AH54" s="824"/>
      <c r="AI54" s="825"/>
      <c r="AJ54" s="825"/>
      <c r="AK54" s="825"/>
      <c r="AL54" s="826"/>
      <c r="AM54" s="144"/>
      <c r="AN54" s="829"/>
      <c r="AO54" s="829"/>
      <c r="AP54" s="829"/>
      <c r="AQ54" s="829"/>
      <c r="AR54" s="829"/>
      <c r="AS54" s="829"/>
      <c r="AT54" s="829"/>
      <c r="AU54" s="829"/>
      <c r="AV54" s="829"/>
      <c r="AW54" s="829"/>
      <c r="AX54" s="829"/>
      <c r="AY54" s="829"/>
      <c r="AZ54" s="829"/>
      <c r="BA54" s="829"/>
      <c r="BB54" s="829"/>
      <c r="BC54" s="145"/>
      <c r="BE54" s="138"/>
      <c r="BK54" s="137"/>
      <c r="BM54" s="824"/>
      <c r="BN54" s="825"/>
      <c r="BO54" s="825"/>
      <c r="BP54" s="825"/>
      <c r="BQ54" s="826"/>
      <c r="BR54" s="144"/>
      <c r="BS54" s="829"/>
      <c r="BT54" s="829"/>
      <c r="BU54" s="829"/>
      <c r="BV54" s="829"/>
      <c r="BW54" s="829"/>
      <c r="BX54" s="829"/>
      <c r="BY54" s="829"/>
      <c r="BZ54" s="829"/>
      <c r="CA54" s="829"/>
      <c r="CB54" s="829"/>
      <c r="CC54" s="829"/>
      <c r="CD54" s="829"/>
      <c r="CE54" s="829"/>
      <c r="CF54" s="829"/>
      <c r="CG54" s="829"/>
      <c r="CH54" s="145"/>
      <c r="CJ54" s="138"/>
    </row>
    <row r="55" spans="1:88" ht="7.5" customHeight="1">
      <c r="A55" s="137"/>
      <c r="Z55" s="138"/>
      <c r="AF55" s="137"/>
      <c r="BE55" s="138"/>
      <c r="BK55" s="137"/>
      <c r="CJ55" s="138"/>
    </row>
    <row r="56" spans="1:88" ht="7.5" customHeight="1">
      <c r="A56" s="137"/>
      <c r="C56" s="830" t="s">
        <v>158</v>
      </c>
      <c r="D56" s="831"/>
      <c r="E56" s="831"/>
      <c r="F56" s="831"/>
      <c r="G56" s="832"/>
      <c r="H56" s="839" t="str">
        <f>($CY$3)</f>
        <v> </v>
      </c>
      <c r="I56" s="840"/>
      <c r="J56" s="840"/>
      <c r="K56" s="840"/>
      <c r="L56" s="840"/>
      <c r="M56" s="840"/>
      <c r="N56" s="840"/>
      <c r="O56" s="840"/>
      <c r="P56" s="840"/>
      <c r="Q56" s="840"/>
      <c r="R56" s="840"/>
      <c r="S56" s="840"/>
      <c r="T56" s="840"/>
      <c r="U56" s="840"/>
      <c r="V56" s="840"/>
      <c r="W56" s="840"/>
      <c r="X56" s="841"/>
      <c r="Z56" s="138"/>
      <c r="AF56" s="137"/>
      <c r="AH56" s="830" t="s">
        <v>158</v>
      </c>
      <c r="AI56" s="831"/>
      <c r="AJ56" s="831"/>
      <c r="AK56" s="831"/>
      <c r="AL56" s="832"/>
      <c r="AM56" s="839" t="str">
        <f>($CY$3)</f>
        <v> </v>
      </c>
      <c r="AN56" s="840"/>
      <c r="AO56" s="840"/>
      <c r="AP56" s="840"/>
      <c r="AQ56" s="840"/>
      <c r="AR56" s="840"/>
      <c r="AS56" s="840"/>
      <c r="AT56" s="840"/>
      <c r="AU56" s="840"/>
      <c r="AV56" s="840"/>
      <c r="AW56" s="840"/>
      <c r="AX56" s="840"/>
      <c r="AY56" s="840"/>
      <c r="AZ56" s="840"/>
      <c r="BA56" s="840"/>
      <c r="BB56" s="840"/>
      <c r="BC56" s="841"/>
      <c r="BE56" s="138"/>
      <c r="BK56" s="137"/>
      <c r="BM56" s="830" t="s">
        <v>158</v>
      </c>
      <c r="BN56" s="831"/>
      <c r="BO56" s="831"/>
      <c r="BP56" s="831"/>
      <c r="BQ56" s="832"/>
      <c r="BR56" s="839" t="str">
        <f>($CY$3)</f>
        <v> </v>
      </c>
      <c r="BS56" s="840"/>
      <c r="BT56" s="840"/>
      <c r="BU56" s="840"/>
      <c r="BV56" s="840"/>
      <c r="BW56" s="840"/>
      <c r="BX56" s="840"/>
      <c r="BY56" s="840"/>
      <c r="BZ56" s="840"/>
      <c r="CA56" s="840"/>
      <c r="CB56" s="840"/>
      <c r="CC56" s="840"/>
      <c r="CD56" s="840"/>
      <c r="CE56" s="840"/>
      <c r="CF56" s="840"/>
      <c r="CG56" s="840"/>
      <c r="CH56" s="841"/>
      <c r="CJ56" s="138"/>
    </row>
    <row r="57" spans="1:88" ht="7.5" customHeight="1">
      <c r="A57" s="137"/>
      <c r="C57" s="833"/>
      <c r="D57" s="834"/>
      <c r="E57" s="834"/>
      <c r="F57" s="834"/>
      <c r="G57" s="835"/>
      <c r="H57" s="842"/>
      <c r="I57" s="843"/>
      <c r="J57" s="843"/>
      <c r="K57" s="843"/>
      <c r="L57" s="843"/>
      <c r="M57" s="843"/>
      <c r="N57" s="843"/>
      <c r="O57" s="843"/>
      <c r="P57" s="843"/>
      <c r="Q57" s="843"/>
      <c r="R57" s="843"/>
      <c r="S57" s="843"/>
      <c r="T57" s="843"/>
      <c r="U57" s="843"/>
      <c r="V57" s="843"/>
      <c r="W57" s="843"/>
      <c r="X57" s="844"/>
      <c r="Z57" s="138"/>
      <c r="AF57" s="137"/>
      <c r="AH57" s="833"/>
      <c r="AI57" s="834"/>
      <c r="AJ57" s="834"/>
      <c r="AK57" s="834"/>
      <c r="AL57" s="835"/>
      <c r="AM57" s="842"/>
      <c r="AN57" s="843"/>
      <c r="AO57" s="843"/>
      <c r="AP57" s="843"/>
      <c r="AQ57" s="843"/>
      <c r="AR57" s="843"/>
      <c r="AS57" s="843"/>
      <c r="AT57" s="843"/>
      <c r="AU57" s="843"/>
      <c r="AV57" s="843"/>
      <c r="AW57" s="843"/>
      <c r="AX57" s="843"/>
      <c r="AY57" s="843"/>
      <c r="AZ57" s="843"/>
      <c r="BA57" s="843"/>
      <c r="BB57" s="843"/>
      <c r="BC57" s="844"/>
      <c r="BE57" s="138"/>
      <c r="BK57" s="137"/>
      <c r="BM57" s="833"/>
      <c r="BN57" s="834"/>
      <c r="BO57" s="834"/>
      <c r="BP57" s="834"/>
      <c r="BQ57" s="835"/>
      <c r="BR57" s="842"/>
      <c r="BS57" s="843"/>
      <c r="BT57" s="843"/>
      <c r="BU57" s="843"/>
      <c r="BV57" s="843"/>
      <c r="BW57" s="843"/>
      <c r="BX57" s="843"/>
      <c r="BY57" s="843"/>
      <c r="BZ57" s="843"/>
      <c r="CA57" s="843"/>
      <c r="CB57" s="843"/>
      <c r="CC57" s="843"/>
      <c r="CD57" s="843"/>
      <c r="CE57" s="843"/>
      <c r="CF57" s="843"/>
      <c r="CG57" s="843"/>
      <c r="CH57" s="844"/>
      <c r="CJ57" s="138"/>
    </row>
    <row r="58" spans="1:88" ht="7.5" customHeight="1">
      <c r="A58" s="137"/>
      <c r="C58" s="833"/>
      <c r="D58" s="834"/>
      <c r="E58" s="834"/>
      <c r="F58" s="834"/>
      <c r="G58" s="835"/>
      <c r="H58" s="842"/>
      <c r="I58" s="843"/>
      <c r="J58" s="843"/>
      <c r="K58" s="843"/>
      <c r="L58" s="843"/>
      <c r="M58" s="843"/>
      <c r="N58" s="843"/>
      <c r="O58" s="843"/>
      <c r="P58" s="843"/>
      <c r="Q58" s="843"/>
      <c r="R58" s="843"/>
      <c r="S58" s="843"/>
      <c r="T58" s="843"/>
      <c r="U58" s="843"/>
      <c r="V58" s="843"/>
      <c r="W58" s="843"/>
      <c r="X58" s="844"/>
      <c r="Z58" s="138"/>
      <c r="AF58" s="137"/>
      <c r="AH58" s="833"/>
      <c r="AI58" s="834"/>
      <c r="AJ58" s="834"/>
      <c r="AK58" s="834"/>
      <c r="AL58" s="835"/>
      <c r="AM58" s="842"/>
      <c r="AN58" s="843"/>
      <c r="AO58" s="843"/>
      <c r="AP58" s="843"/>
      <c r="AQ58" s="843"/>
      <c r="AR58" s="843"/>
      <c r="AS58" s="843"/>
      <c r="AT58" s="843"/>
      <c r="AU58" s="843"/>
      <c r="AV58" s="843"/>
      <c r="AW58" s="843"/>
      <c r="AX58" s="843"/>
      <c r="AY58" s="843"/>
      <c r="AZ58" s="843"/>
      <c r="BA58" s="843"/>
      <c r="BB58" s="843"/>
      <c r="BC58" s="844"/>
      <c r="BE58" s="138"/>
      <c r="BK58" s="137"/>
      <c r="BM58" s="833"/>
      <c r="BN58" s="834"/>
      <c r="BO58" s="834"/>
      <c r="BP58" s="834"/>
      <c r="BQ58" s="835"/>
      <c r="BR58" s="842"/>
      <c r="BS58" s="843"/>
      <c r="BT58" s="843"/>
      <c r="BU58" s="843"/>
      <c r="BV58" s="843"/>
      <c r="BW58" s="843"/>
      <c r="BX58" s="843"/>
      <c r="BY58" s="843"/>
      <c r="BZ58" s="843"/>
      <c r="CA58" s="843"/>
      <c r="CB58" s="843"/>
      <c r="CC58" s="843"/>
      <c r="CD58" s="843"/>
      <c r="CE58" s="843"/>
      <c r="CF58" s="843"/>
      <c r="CG58" s="843"/>
      <c r="CH58" s="844"/>
      <c r="CJ58" s="138"/>
    </row>
    <row r="59" spans="1:88" ht="7.5" customHeight="1">
      <c r="A59" s="137"/>
      <c r="C59" s="836"/>
      <c r="D59" s="837"/>
      <c r="E59" s="837"/>
      <c r="F59" s="837"/>
      <c r="G59" s="838"/>
      <c r="H59" s="845"/>
      <c r="I59" s="846"/>
      <c r="J59" s="846"/>
      <c r="K59" s="846"/>
      <c r="L59" s="846"/>
      <c r="M59" s="846"/>
      <c r="N59" s="846"/>
      <c r="O59" s="846"/>
      <c r="P59" s="846"/>
      <c r="Q59" s="846"/>
      <c r="R59" s="846"/>
      <c r="S59" s="846"/>
      <c r="T59" s="846"/>
      <c r="U59" s="846"/>
      <c r="V59" s="846"/>
      <c r="W59" s="846"/>
      <c r="X59" s="847"/>
      <c r="Z59" s="138"/>
      <c r="AF59" s="137"/>
      <c r="AH59" s="836"/>
      <c r="AI59" s="837"/>
      <c r="AJ59" s="837"/>
      <c r="AK59" s="837"/>
      <c r="AL59" s="838"/>
      <c r="AM59" s="845"/>
      <c r="AN59" s="846"/>
      <c r="AO59" s="846"/>
      <c r="AP59" s="846"/>
      <c r="AQ59" s="846"/>
      <c r="AR59" s="846"/>
      <c r="AS59" s="846"/>
      <c r="AT59" s="846"/>
      <c r="AU59" s="846"/>
      <c r="AV59" s="846"/>
      <c r="AW59" s="846"/>
      <c r="AX59" s="846"/>
      <c r="AY59" s="846"/>
      <c r="AZ59" s="846"/>
      <c r="BA59" s="846"/>
      <c r="BB59" s="846"/>
      <c r="BC59" s="847"/>
      <c r="BE59" s="138"/>
      <c r="BK59" s="137"/>
      <c r="BM59" s="836"/>
      <c r="BN59" s="837"/>
      <c r="BO59" s="837"/>
      <c r="BP59" s="837"/>
      <c r="BQ59" s="838"/>
      <c r="BR59" s="845"/>
      <c r="BS59" s="846"/>
      <c r="BT59" s="846"/>
      <c r="BU59" s="846"/>
      <c r="BV59" s="846"/>
      <c r="BW59" s="846"/>
      <c r="BX59" s="846"/>
      <c r="BY59" s="846"/>
      <c r="BZ59" s="846"/>
      <c r="CA59" s="846"/>
      <c r="CB59" s="846"/>
      <c r="CC59" s="846"/>
      <c r="CD59" s="846"/>
      <c r="CE59" s="846"/>
      <c r="CF59" s="846"/>
      <c r="CG59" s="846"/>
      <c r="CH59" s="847"/>
      <c r="CJ59" s="138"/>
    </row>
    <row r="60" spans="1:88" ht="7.5" customHeight="1">
      <c r="A60" s="137"/>
      <c r="Z60" s="138"/>
      <c r="AF60" s="137"/>
      <c r="BE60" s="138"/>
      <c r="BK60" s="137"/>
      <c r="CJ60" s="138"/>
    </row>
    <row r="61" spans="1:88" ht="7.5" customHeight="1">
      <c r="A61" s="137"/>
      <c r="C61" s="146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40"/>
      <c r="Z61" s="138"/>
      <c r="AF61" s="137"/>
      <c r="AH61" s="146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40"/>
      <c r="BE61" s="138"/>
      <c r="BK61" s="137"/>
      <c r="BM61" s="146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40"/>
      <c r="CJ61" s="138"/>
    </row>
    <row r="62" spans="1:88" ht="7.5" customHeight="1">
      <c r="A62" s="137"/>
      <c r="C62" s="147"/>
      <c r="D62" s="148"/>
      <c r="E62" s="808" t="s">
        <v>159</v>
      </c>
      <c r="F62" s="808"/>
      <c r="G62" s="808"/>
      <c r="H62" s="808"/>
      <c r="I62" s="149"/>
      <c r="J62" s="142"/>
      <c r="K62" s="148"/>
      <c r="L62" s="808" t="s">
        <v>160</v>
      </c>
      <c r="M62" s="808"/>
      <c r="N62" s="808"/>
      <c r="O62" s="808"/>
      <c r="P62" s="149"/>
      <c r="Q62" s="142"/>
      <c r="R62" s="148"/>
      <c r="S62" s="808" t="s">
        <v>161</v>
      </c>
      <c r="T62" s="808"/>
      <c r="U62" s="808"/>
      <c r="V62" s="808"/>
      <c r="W62" s="149"/>
      <c r="X62" s="143"/>
      <c r="Z62" s="138"/>
      <c r="AF62" s="137"/>
      <c r="AH62" s="147"/>
      <c r="AI62" s="148"/>
      <c r="AJ62" s="808" t="s">
        <v>159</v>
      </c>
      <c r="AK62" s="808"/>
      <c r="AL62" s="808"/>
      <c r="AM62" s="808"/>
      <c r="AN62" s="149"/>
      <c r="AO62" s="142"/>
      <c r="AP62" s="148"/>
      <c r="AQ62" s="808" t="s">
        <v>160</v>
      </c>
      <c r="AR62" s="808"/>
      <c r="AS62" s="808"/>
      <c r="AT62" s="808"/>
      <c r="AU62" s="149"/>
      <c r="AV62" s="142"/>
      <c r="AW62" s="148"/>
      <c r="AX62" s="808" t="s">
        <v>161</v>
      </c>
      <c r="AY62" s="808"/>
      <c r="AZ62" s="808"/>
      <c r="BA62" s="808"/>
      <c r="BB62" s="149"/>
      <c r="BC62" s="143"/>
      <c r="BE62" s="138"/>
      <c r="BK62" s="137"/>
      <c r="BM62" s="147"/>
      <c r="BN62" s="148"/>
      <c r="BO62" s="808" t="s">
        <v>159</v>
      </c>
      <c r="BP62" s="808"/>
      <c r="BQ62" s="808"/>
      <c r="BR62" s="808"/>
      <c r="BS62" s="149"/>
      <c r="BT62" s="142"/>
      <c r="BU62" s="148"/>
      <c r="BV62" s="808" t="s">
        <v>160</v>
      </c>
      <c r="BW62" s="808"/>
      <c r="BX62" s="808"/>
      <c r="BY62" s="808"/>
      <c r="BZ62" s="149"/>
      <c r="CA62" s="142"/>
      <c r="CB62" s="148"/>
      <c r="CC62" s="808" t="s">
        <v>161</v>
      </c>
      <c r="CD62" s="808"/>
      <c r="CE62" s="808"/>
      <c r="CF62" s="808"/>
      <c r="CG62" s="149"/>
      <c r="CH62" s="143"/>
      <c r="CJ62" s="138"/>
    </row>
    <row r="63" spans="1:88" ht="7.5" customHeight="1">
      <c r="A63" s="137"/>
      <c r="C63" s="147"/>
      <c r="D63" s="150"/>
      <c r="E63" s="809"/>
      <c r="F63" s="809"/>
      <c r="G63" s="809"/>
      <c r="H63" s="809"/>
      <c r="I63" s="151"/>
      <c r="J63" s="142"/>
      <c r="K63" s="150"/>
      <c r="L63" s="809"/>
      <c r="M63" s="809"/>
      <c r="N63" s="809"/>
      <c r="O63" s="809"/>
      <c r="P63" s="151"/>
      <c r="Q63" s="142"/>
      <c r="R63" s="150"/>
      <c r="S63" s="809"/>
      <c r="T63" s="809"/>
      <c r="U63" s="809"/>
      <c r="V63" s="809"/>
      <c r="W63" s="151"/>
      <c r="X63" s="143"/>
      <c r="Z63" s="138"/>
      <c r="AF63" s="137"/>
      <c r="AH63" s="147"/>
      <c r="AI63" s="150"/>
      <c r="AJ63" s="809"/>
      <c r="AK63" s="809"/>
      <c r="AL63" s="809"/>
      <c r="AM63" s="809"/>
      <c r="AN63" s="151"/>
      <c r="AO63" s="142"/>
      <c r="AP63" s="150"/>
      <c r="AQ63" s="809"/>
      <c r="AR63" s="809"/>
      <c r="AS63" s="809"/>
      <c r="AT63" s="809"/>
      <c r="AU63" s="151"/>
      <c r="AV63" s="142"/>
      <c r="AW63" s="150"/>
      <c r="AX63" s="809"/>
      <c r="AY63" s="809"/>
      <c r="AZ63" s="809"/>
      <c r="BA63" s="809"/>
      <c r="BB63" s="151"/>
      <c r="BC63" s="143"/>
      <c r="BE63" s="138"/>
      <c r="BK63" s="137"/>
      <c r="BM63" s="147"/>
      <c r="BN63" s="150"/>
      <c r="BO63" s="809"/>
      <c r="BP63" s="809"/>
      <c r="BQ63" s="809"/>
      <c r="BR63" s="809"/>
      <c r="BS63" s="151"/>
      <c r="BT63" s="142"/>
      <c r="BU63" s="150"/>
      <c r="BV63" s="809"/>
      <c r="BW63" s="809"/>
      <c r="BX63" s="809"/>
      <c r="BY63" s="809"/>
      <c r="BZ63" s="151"/>
      <c r="CA63" s="142"/>
      <c r="CB63" s="150"/>
      <c r="CC63" s="809"/>
      <c r="CD63" s="809"/>
      <c r="CE63" s="809"/>
      <c r="CF63" s="809"/>
      <c r="CG63" s="151"/>
      <c r="CH63" s="143"/>
      <c r="CJ63" s="138"/>
    </row>
    <row r="64" spans="1:88" ht="7.5" customHeight="1">
      <c r="A64" s="137"/>
      <c r="C64" s="147"/>
      <c r="D64" s="152"/>
      <c r="E64" s="810"/>
      <c r="F64" s="810"/>
      <c r="G64" s="810"/>
      <c r="H64" s="810"/>
      <c r="I64" s="153"/>
      <c r="J64" s="142"/>
      <c r="K64" s="152"/>
      <c r="L64" s="810"/>
      <c r="M64" s="810"/>
      <c r="N64" s="810"/>
      <c r="O64" s="810"/>
      <c r="P64" s="153"/>
      <c r="Q64" s="142"/>
      <c r="R64" s="152"/>
      <c r="S64" s="810"/>
      <c r="T64" s="810"/>
      <c r="U64" s="810"/>
      <c r="V64" s="810"/>
      <c r="W64" s="153"/>
      <c r="X64" s="143"/>
      <c r="Z64" s="138"/>
      <c r="AF64" s="137"/>
      <c r="AH64" s="147"/>
      <c r="AI64" s="152"/>
      <c r="AJ64" s="810"/>
      <c r="AK64" s="810"/>
      <c r="AL64" s="810"/>
      <c r="AM64" s="810"/>
      <c r="AN64" s="153"/>
      <c r="AO64" s="142"/>
      <c r="AP64" s="152"/>
      <c r="AQ64" s="810"/>
      <c r="AR64" s="810"/>
      <c r="AS64" s="810"/>
      <c r="AT64" s="810"/>
      <c r="AU64" s="153"/>
      <c r="AV64" s="142"/>
      <c r="AW64" s="152"/>
      <c r="AX64" s="810"/>
      <c r="AY64" s="810"/>
      <c r="AZ64" s="810"/>
      <c r="BA64" s="810"/>
      <c r="BB64" s="153"/>
      <c r="BC64" s="143"/>
      <c r="BE64" s="138"/>
      <c r="BK64" s="137"/>
      <c r="BM64" s="147"/>
      <c r="BN64" s="152"/>
      <c r="BO64" s="810"/>
      <c r="BP64" s="810"/>
      <c r="BQ64" s="810"/>
      <c r="BR64" s="810"/>
      <c r="BS64" s="153"/>
      <c r="BT64" s="142"/>
      <c r="BU64" s="152"/>
      <c r="BV64" s="810"/>
      <c r="BW64" s="810"/>
      <c r="BX64" s="810"/>
      <c r="BY64" s="810"/>
      <c r="BZ64" s="153"/>
      <c r="CA64" s="142"/>
      <c r="CB64" s="152"/>
      <c r="CC64" s="810"/>
      <c r="CD64" s="810"/>
      <c r="CE64" s="810"/>
      <c r="CF64" s="810"/>
      <c r="CG64" s="153"/>
      <c r="CH64" s="143"/>
      <c r="CJ64" s="138"/>
    </row>
    <row r="65" spans="1:88" ht="7.5" customHeight="1">
      <c r="A65" s="137"/>
      <c r="C65" s="147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3"/>
      <c r="Z65" s="138"/>
      <c r="AF65" s="137"/>
      <c r="AH65" s="147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3"/>
      <c r="BE65" s="138"/>
      <c r="BK65" s="137"/>
      <c r="BM65" s="147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3"/>
      <c r="CJ65" s="138"/>
    </row>
    <row r="66" spans="1:88" ht="7.5" customHeight="1">
      <c r="A66" s="137"/>
      <c r="C66" s="147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3"/>
      <c r="Z66" s="138"/>
      <c r="AC66" s="136"/>
      <c r="AF66" s="137"/>
      <c r="AH66" s="147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3"/>
      <c r="BE66" s="138"/>
      <c r="BK66" s="137"/>
      <c r="BM66" s="147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3"/>
      <c r="CJ66" s="138"/>
    </row>
    <row r="67" spans="1:88" ht="7.5" customHeight="1">
      <c r="A67" s="137"/>
      <c r="C67" s="147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3"/>
      <c r="Z67" s="138"/>
      <c r="AC67" s="136"/>
      <c r="AF67" s="137"/>
      <c r="AH67" s="147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3"/>
      <c r="BE67" s="138"/>
      <c r="BH67" s="136"/>
      <c r="BK67" s="137"/>
      <c r="BM67" s="147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3"/>
      <c r="CJ67" s="138"/>
    </row>
    <row r="68" spans="1:88" ht="7.5" customHeight="1">
      <c r="A68" s="137"/>
      <c r="C68" s="147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3"/>
      <c r="Z68" s="138"/>
      <c r="AC68" s="136"/>
      <c r="AF68" s="137"/>
      <c r="AH68" s="147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3"/>
      <c r="BE68" s="138"/>
      <c r="BH68" s="136"/>
      <c r="BK68" s="137"/>
      <c r="BM68" s="147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3"/>
      <c r="CJ68" s="138"/>
    </row>
    <row r="69" spans="1:88" ht="7.5" customHeight="1">
      <c r="A69" s="137"/>
      <c r="C69" s="147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3"/>
      <c r="Z69" s="138"/>
      <c r="AC69" s="136"/>
      <c r="AF69" s="137"/>
      <c r="AH69" s="147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3"/>
      <c r="BE69" s="138"/>
      <c r="BH69" s="136"/>
      <c r="BK69" s="137"/>
      <c r="BM69" s="147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3"/>
      <c r="CJ69" s="138"/>
    </row>
    <row r="70" spans="1:88" ht="7.5" customHeight="1">
      <c r="A70" s="137"/>
      <c r="C70" s="147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3"/>
      <c r="Z70" s="138"/>
      <c r="AC70" s="136"/>
      <c r="AF70" s="137"/>
      <c r="AH70" s="147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3"/>
      <c r="BE70" s="138"/>
      <c r="BH70" s="136"/>
      <c r="BK70" s="137"/>
      <c r="BM70" s="147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3"/>
      <c r="CJ70" s="138"/>
    </row>
    <row r="71" spans="1:88" ht="7.5" customHeight="1">
      <c r="A71" s="137"/>
      <c r="C71" s="147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3"/>
      <c r="Z71" s="138"/>
      <c r="AC71" s="136"/>
      <c r="AF71" s="137"/>
      <c r="AH71" s="147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3"/>
      <c r="BE71" s="138"/>
      <c r="BH71" s="136"/>
      <c r="BK71" s="137"/>
      <c r="BM71" s="147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3"/>
      <c r="CJ71" s="138"/>
    </row>
    <row r="72" spans="1:88" ht="7.5" customHeight="1">
      <c r="A72" s="137"/>
      <c r="C72" s="147"/>
      <c r="D72" s="148"/>
      <c r="E72" s="808" t="s">
        <v>162</v>
      </c>
      <c r="F72" s="808"/>
      <c r="G72" s="808"/>
      <c r="H72" s="808"/>
      <c r="I72" s="149"/>
      <c r="J72" s="142"/>
      <c r="K72" s="148"/>
      <c r="L72" s="808" t="s">
        <v>163</v>
      </c>
      <c r="M72" s="808"/>
      <c r="N72" s="808"/>
      <c r="O72" s="808"/>
      <c r="P72" s="149"/>
      <c r="Q72" s="142"/>
      <c r="R72" s="148"/>
      <c r="S72" s="811" t="s">
        <v>164</v>
      </c>
      <c r="T72" s="811"/>
      <c r="U72" s="811"/>
      <c r="V72" s="811"/>
      <c r="W72" s="149"/>
      <c r="X72" s="143"/>
      <c r="Z72" s="138"/>
      <c r="AC72" s="136"/>
      <c r="AF72" s="137"/>
      <c r="AH72" s="147"/>
      <c r="AI72" s="148"/>
      <c r="AJ72" s="808" t="s">
        <v>162</v>
      </c>
      <c r="AK72" s="808"/>
      <c r="AL72" s="808"/>
      <c r="AM72" s="808"/>
      <c r="AN72" s="149"/>
      <c r="AO72" s="142"/>
      <c r="AP72" s="148"/>
      <c r="AQ72" s="808" t="s">
        <v>163</v>
      </c>
      <c r="AR72" s="808"/>
      <c r="AS72" s="808"/>
      <c r="AT72" s="808"/>
      <c r="AU72" s="149"/>
      <c r="AV72" s="142"/>
      <c r="AW72" s="148"/>
      <c r="AX72" s="811" t="s">
        <v>164</v>
      </c>
      <c r="AY72" s="811"/>
      <c r="AZ72" s="811"/>
      <c r="BA72" s="811"/>
      <c r="BB72" s="149"/>
      <c r="BC72" s="143"/>
      <c r="BE72" s="138"/>
      <c r="BH72" s="136"/>
      <c r="BK72" s="137"/>
      <c r="BM72" s="147"/>
      <c r="BN72" s="148"/>
      <c r="BO72" s="808" t="s">
        <v>162</v>
      </c>
      <c r="BP72" s="808"/>
      <c r="BQ72" s="808"/>
      <c r="BR72" s="808"/>
      <c r="BS72" s="149"/>
      <c r="BT72" s="142"/>
      <c r="BU72" s="148"/>
      <c r="BV72" s="808" t="s">
        <v>163</v>
      </c>
      <c r="BW72" s="808"/>
      <c r="BX72" s="808"/>
      <c r="BY72" s="808"/>
      <c r="BZ72" s="149"/>
      <c r="CA72" s="142"/>
      <c r="CB72" s="148"/>
      <c r="CC72" s="811" t="s">
        <v>164</v>
      </c>
      <c r="CD72" s="811"/>
      <c r="CE72" s="811"/>
      <c r="CF72" s="811"/>
      <c r="CG72" s="149"/>
      <c r="CH72" s="143"/>
      <c r="CJ72" s="138"/>
    </row>
    <row r="73" spans="1:88" ht="7.5" customHeight="1">
      <c r="A73" s="137"/>
      <c r="C73" s="147"/>
      <c r="D73" s="150"/>
      <c r="E73" s="809"/>
      <c r="F73" s="809"/>
      <c r="G73" s="809"/>
      <c r="H73" s="809"/>
      <c r="I73" s="151"/>
      <c r="J73" s="142"/>
      <c r="K73" s="150"/>
      <c r="L73" s="809"/>
      <c r="M73" s="809"/>
      <c r="N73" s="809"/>
      <c r="O73" s="809"/>
      <c r="P73" s="151"/>
      <c r="Q73" s="142"/>
      <c r="R73" s="150"/>
      <c r="S73" s="812"/>
      <c r="T73" s="812"/>
      <c r="U73" s="812"/>
      <c r="V73" s="812"/>
      <c r="W73" s="151"/>
      <c r="X73" s="143"/>
      <c r="Z73" s="138"/>
      <c r="AC73" s="136"/>
      <c r="AF73" s="137"/>
      <c r="AH73" s="147"/>
      <c r="AI73" s="150"/>
      <c r="AJ73" s="809"/>
      <c r="AK73" s="809"/>
      <c r="AL73" s="809"/>
      <c r="AM73" s="809"/>
      <c r="AN73" s="151"/>
      <c r="AO73" s="142"/>
      <c r="AP73" s="150"/>
      <c r="AQ73" s="809"/>
      <c r="AR73" s="809"/>
      <c r="AS73" s="809"/>
      <c r="AT73" s="809"/>
      <c r="AU73" s="151"/>
      <c r="AV73" s="142"/>
      <c r="AW73" s="150"/>
      <c r="AX73" s="812"/>
      <c r="AY73" s="812"/>
      <c r="AZ73" s="812"/>
      <c r="BA73" s="812"/>
      <c r="BB73" s="151"/>
      <c r="BC73" s="143"/>
      <c r="BE73" s="138"/>
      <c r="BH73" s="136"/>
      <c r="BK73" s="137"/>
      <c r="BM73" s="147"/>
      <c r="BN73" s="150"/>
      <c r="BO73" s="809"/>
      <c r="BP73" s="809"/>
      <c r="BQ73" s="809"/>
      <c r="BR73" s="809"/>
      <c r="BS73" s="151"/>
      <c r="BT73" s="142"/>
      <c r="BU73" s="150"/>
      <c r="BV73" s="809"/>
      <c r="BW73" s="809"/>
      <c r="BX73" s="809"/>
      <c r="BY73" s="809"/>
      <c r="BZ73" s="151"/>
      <c r="CA73" s="142"/>
      <c r="CB73" s="150"/>
      <c r="CC73" s="812"/>
      <c r="CD73" s="812"/>
      <c r="CE73" s="812"/>
      <c r="CF73" s="812"/>
      <c r="CG73" s="151"/>
      <c r="CH73" s="143"/>
      <c r="CJ73" s="138"/>
    </row>
    <row r="74" spans="1:88" ht="7.5" customHeight="1">
      <c r="A74" s="137"/>
      <c r="C74" s="147"/>
      <c r="D74" s="152"/>
      <c r="E74" s="810"/>
      <c r="F74" s="810"/>
      <c r="G74" s="810"/>
      <c r="H74" s="810"/>
      <c r="I74" s="153"/>
      <c r="J74" s="142"/>
      <c r="K74" s="152"/>
      <c r="L74" s="810"/>
      <c r="M74" s="810"/>
      <c r="N74" s="810"/>
      <c r="O74" s="810"/>
      <c r="P74" s="153"/>
      <c r="Q74" s="142"/>
      <c r="R74" s="152"/>
      <c r="S74" s="813"/>
      <c r="T74" s="813"/>
      <c r="U74" s="813"/>
      <c r="V74" s="813"/>
      <c r="W74" s="153"/>
      <c r="X74" s="143"/>
      <c r="Z74" s="138"/>
      <c r="AC74" s="136"/>
      <c r="AF74" s="137"/>
      <c r="AH74" s="147"/>
      <c r="AI74" s="152"/>
      <c r="AJ74" s="810"/>
      <c r="AK74" s="810"/>
      <c r="AL74" s="810"/>
      <c r="AM74" s="810"/>
      <c r="AN74" s="153"/>
      <c r="AO74" s="142"/>
      <c r="AP74" s="152"/>
      <c r="AQ74" s="810"/>
      <c r="AR74" s="810"/>
      <c r="AS74" s="810"/>
      <c r="AT74" s="810"/>
      <c r="AU74" s="153"/>
      <c r="AV74" s="142"/>
      <c r="AW74" s="152"/>
      <c r="AX74" s="813"/>
      <c r="AY74" s="813"/>
      <c r="AZ74" s="813"/>
      <c r="BA74" s="813"/>
      <c r="BB74" s="153"/>
      <c r="BC74" s="143"/>
      <c r="BE74" s="138"/>
      <c r="BH74" s="136"/>
      <c r="BK74" s="137"/>
      <c r="BM74" s="147"/>
      <c r="BN74" s="152"/>
      <c r="BO74" s="810"/>
      <c r="BP74" s="810"/>
      <c r="BQ74" s="810"/>
      <c r="BR74" s="810"/>
      <c r="BS74" s="153"/>
      <c r="BT74" s="142"/>
      <c r="BU74" s="152"/>
      <c r="BV74" s="810"/>
      <c r="BW74" s="810"/>
      <c r="BX74" s="810"/>
      <c r="BY74" s="810"/>
      <c r="BZ74" s="153"/>
      <c r="CA74" s="142"/>
      <c r="CB74" s="152"/>
      <c r="CC74" s="813"/>
      <c r="CD74" s="813"/>
      <c r="CE74" s="813"/>
      <c r="CF74" s="813"/>
      <c r="CG74" s="153"/>
      <c r="CH74" s="143"/>
      <c r="CJ74" s="138"/>
    </row>
    <row r="75" spans="1:88" ht="7.5" customHeight="1">
      <c r="A75" s="137"/>
      <c r="C75" s="147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7"/>
      <c r="S75" s="141"/>
      <c r="T75" s="141"/>
      <c r="U75" s="141"/>
      <c r="V75" s="141"/>
      <c r="W75" s="143"/>
      <c r="X75" s="143"/>
      <c r="Z75" s="138"/>
      <c r="AC75" s="136"/>
      <c r="AF75" s="137"/>
      <c r="AH75" s="147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7"/>
      <c r="AX75" s="141"/>
      <c r="AY75" s="141"/>
      <c r="AZ75" s="141"/>
      <c r="BA75" s="141"/>
      <c r="BB75" s="143"/>
      <c r="BC75" s="143"/>
      <c r="BE75" s="138"/>
      <c r="BH75" s="136"/>
      <c r="BK75" s="137"/>
      <c r="BM75" s="147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7"/>
      <c r="CC75" s="141"/>
      <c r="CD75" s="141"/>
      <c r="CE75" s="141"/>
      <c r="CF75" s="141"/>
      <c r="CG75" s="143"/>
      <c r="CH75" s="143"/>
      <c r="CJ75" s="138"/>
    </row>
    <row r="76" spans="1:88" ht="7.5" customHeight="1">
      <c r="A76" s="137"/>
      <c r="C76" s="147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7"/>
      <c r="S76" s="141"/>
      <c r="T76" s="141"/>
      <c r="U76" s="141"/>
      <c r="V76" s="141"/>
      <c r="W76" s="143"/>
      <c r="X76" s="143"/>
      <c r="Z76" s="138"/>
      <c r="AF76" s="137"/>
      <c r="AH76" s="147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7"/>
      <c r="AX76" s="141"/>
      <c r="AY76" s="141"/>
      <c r="AZ76" s="141"/>
      <c r="BA76" s="141"/>
      <c r="BB76" s="143"/>
      <c r="BC76" s="143"/>
      <c r="BE76" s="138"/>
      <c r="BH76" s="136"/>
      <c r="BK76" s="137"/>
      <c r="BM76" s="147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7"/>
      <c r="CC76" s="141"/>
      <c r="CD76" s="141"/>
      <c r="CE76" s="141"/>
      <c r="CF76" s="141"/>
      <c r="CG76" s="143"/>
      <c r="CH76" s="143"/>
      <c r="CJ76" s="138"/>
    </row>
    <row r="77" spans="1:88" ht="7.5" customHeight="1">
      <c r="A77" s="137"/>
      <c r="C77" s="147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7"/>
      <c r="S77" s="141"/>
      <c r="T77" s="141"/>
      <c r="U77" s="141"/>
      <c r="V77" s="141"/>
      <c r="W77" s="143"/>
      <c r="X77" s="143"/>
      <c r="Z77" s="138"/>
      <c r="AF77" s="137"/>
      <c r="AH77" s="147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7"/>
      <c r="AX77" s="141"/>
      <c r="AY77" s="141"/>
      <c r="AZ77" s="141"/>
      <c r="BA77" s="141"/>
      <c r="BB77" s="143"/>
      <c r="BC77" s="143"/>
      <c r="BE77" s="138"/>
      <c r="BK77" s="137"/>
      <c r="BM77" s="147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7"/>
      <c r="CC77" s="141"/>
      <c r="CD77" s="141"/>
      <c r="CE77" s="141"/>
      <c r="CF77" s="141"/>
      <c r="CG77" s="143"/>
      <c r="CH77" s="143"/>
      <c r="CJ77" s="138"/>
    </row>
    <row r="78" spans="1:88" ht="7.5" customHeight="1">
      <c r="A78" s="137"/>
      <c r="C78" s="147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7"/>
      <c r="S78" s="141"/>
      <c r="T78" s="141"/>
      <c r="U78" s="141"/>
      <c r="V78" s="141"/>
      <c r="W78" s="143"/>
      <c r="X78" s="143"/>
      <c r="Z78" s="138"/>
      <c r="AF78" s="137"/>
      <c r="AH78" s="147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7"/>
      <c r="AX78" s="141"/>
      <c r="AY78" s="141"/>
      <c r="AZ78" s="141"/>
      <c r="BA78" s="141"/>
      <c r="BB78" s="143"/>
      <c r="BC78" s="143"/>
      <c r="BE78" s="138"/>
      <c r="BK78" s="137"/>
      <c r="BM78" s="147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7"/>
      <c r="CC78" s="141"/>
      <c r="CD78" s="141"/>
      <c r="CE78" s="141"/>
      <c r="CF78" s="141"/>
      <c r="CG78" s="143"/>
      <c r="CH78" s="143"/>
      <c r="CJ78" s="138"/>
    </row>
    <row r="79" spans="1:88" ht="7.5" customHeight="1">
      <c r="A79" s="137"/>
      <c r="C79" s="147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7"/>
      <c r="S79" s="141"/>
      <c r="T79" s="141"/>
      <c r="U79" s="141"/>
      <c r="V79" s="141"/>
      <c r="W79" s="143"/>
      <c r="X79" s="143"/>
      <c r="Z79" s="138"/>
      <c r="AF79" s="137"/>
      <c r="AH79" s="147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7"/>
      <c r="AX79" s="141"/>
      <c r="AY79" s="141"/>
      <c r="AZ79" s="141"/>
      <c r="BA79" s="141"/>
      <c r="BB79" s="143"/>
      <c r="BC79" s="143"/>
      <c r="BE79" s="138"/>
      <c r="BK79" s="137"/>
      <c r="BM79" s="147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7"/>
      <c r="CC79" s="141"/>
      <c r="CD79" s="141"/>
      <c r="CE79" s="141"/>
      <c r="CF79" s="141"/>
      <c r="CG79" s="143"/>
      <c r="CH79" s="143"/>
      <c r="CJ79" s="138"/>
    </row>
    <row r="80" spans="1:88" ht="7.5" customHeight="1">
      <c r="A80" s="137"/>
      <c r="C80" s="147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7"/>
      <c r="S80" s="141"/>
      <c r="T80" s="141"/>
      <c r="U80" s="141"/>
      <c r="V80" s="141"/>
      <c r="W80" s="143"/>
      <c r="X80" s="143"/>
      <c r="Z80" s="138"/>
      <c r="AF80" s="137"/>
      <c r="AH80" s="147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7"/>
      <c r="AX80" s="141"/>
      <c r="AY80" s="141"/>
      <c r="AZ80" s="141"/>
      <c r="BA80" s="141"/>
      <c r="BB80" s="143"/>
      <c r="BC80" s="143"/>
      <c r="BE80" s="138"/>
      <c r="BK80" s="137"/>
      <c r="BM80" s="147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7"/>
      <c r="CC80" s="141"/>
      <c r="CD80" s="141"/>
      <c r="CE80" s="141"/>
      <c r="CF80" s="141"/>
      <c r="CG80" s="143"/>
      <c r="CH80" s="143"/>
      <c r="CJ80" s="138"/>
    </row>
    <row r="81" spans="1:88" ht="4.5" customHeight="1">
      <c r="A81" s="137"/>
      <c r="C81" s="147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5"/>
      <c r="S81" s="144"/>
      <c r="T81" s="144"/>
      <c r="U81" s="144"/>
      <c r="V81" s="144"/>
      <c r="W81" s="145"/>
      <c r="X81" s="143"/>
      <c r="Z81" s="138"/>
      <c r="AF81" s="137"/>
      <c r="AH81" s="147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55"/>
      <c r="AX81" s="144"/>
      <c r="AY81" s="144"/>
      <c r="AZ81" s="144"/>
      <c r="BA81" s="144"/>
      <c r="BB81" s="145"/>
      <c r="BC81" s="143"/>
      <c r="BE81" s="138"/>
      <c r="BK81" s="137"/>
      <c r="BM81" s="147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55"/>
      <c r="CC81" s="144"/>
      <c r="CD81" s="144"/>
      <c r="CE81" s="144"/>
      <c r="CF81" s="144"/>
      <c r="CG81" s="145"/>
      <c r="CH81" s="143"/>
      <c r="CJ81" s="138"/>
    </row>
    <row r="82" spans="1:88" ht="11.25" customHeight="1">
      <c r="A82" s="137"/>
      <c r="C82" s="147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804" t="s">
        <v>165</v>
      </c>
      <c r="S82" s="804"/>
      <c r="T82" s="804"/>
      <c r="U82" s="804"/>
      <c r="V82" s="804"/>
      <c r="W82" s="804"/>
      <c r="X82" s="143"/>
      <c r="Z82" s="138"/>
      <c r="AF82" s="137"/>
      <c r="AH82" s="147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804" t="s">
        <v>165</v>
      </c>
      <c r="AX82" s="804"/>
      <c r="AY82" s="804"/>
      <c r="AZ82" s="804"/>
      <c r="BA82" s="804"/>
      <c r="BB82" s="804"/>
      <c r="BC82" s="143"/>
      <c r="BE82" s="138"/>
      <c r="BK82" s="137"/>
      <c r="BM82" s="147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804" t="s">
        <v>165</v>
      </c>
      <c r="CC82" s="804"/>
      <c r="CD82" s="804"/>
      <c r="CE82" s="804"/>
      <c r="CF82" s="804"/>
      <c r="CG82" s="804"/>
      <c r="CH82" s="143"/>
      <c r="CJ82" s="138"/>
    </row>
    <row r="83" spans="1:88" ht="4.5" customHeight="1">
      <c r="A83" s="137"/>
      <c r="C83" s="155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5"/>
      <c r="Z83" s="138"/>
      <c r="AF83" s="137"/>
      <c r="AH83" s="155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5"/>
      <c r="BE83" s="138"/>
      <c r="BK83" s="137"/>
      <c r="BM83" s="155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5"/>
      <c r="CJ83" s="138"/>
    </row>
    <row r="84" spans="1:88" ht="4.5" customHeight="1">
      <c r="A84" s="137"/>
      <c r="Z84" s="138"/>
      <c r="AF84" s="137"/>
      <c r="BE84" s="138"/>
      <c r="BK84" s="137"/>
      <c r="CJ84" s="138"/>
    </row>
    <row r="85" spans="1:88" ht="12.75" customHeight="1">
      <c r="A85" s="137"/>
      <c r="D85" s="156" t="s">
        <v>166</v>
      </c>
      <c r="K85" s="133"/>
      <c r="L85" s="134"/>
      <c r="M85" s="134"/>
      <c r="N85" s="134"/>
      <c r="O85" s="134"/>
      <c r="P85" s="135"/>
      <c r="R85" s="133"/>
      <c r="S85" s="134"/>
      <c r="T85" s="134"/>
      <c r="U85" s="134"/>
      <c r="V85" s="134"/>
      <c r="W85" s="135"/>
      <c r="Z85" s="138"/>
      <c r="AF85" s="137"/>
      <c r="AL85" s="156" t="s">
        <v>167</v>
      </c>
      <c r="AX85" s="132" t="s">
        <v>168</v>
      </c>
      <c r="BE85" s="138"/>
      <c r="BK85" s="137"/>
      <c r="BP85" s="156" t="s">
        <v>169</v>
      </c>
      <c r="CB85" s="132" t="s">
        <v>168</v>
      </c>
      <c r="CJ85" s="138"/>
    </row>
    <row r="86" spans="1:88" ht="12.75" customHeight="1">
      <c r="A86" s="137"/>
      <c r="D86" s="157" t="s">
        <v>170</v>
      </c>
      <c r="K86" s="158"/>
      <c r="L86" s="159"/>
      <c r="M86" s="159"/>
      <c r="N86" s="159"/>
      <c r="O86" s="159"/>
      <c r="P86" s="160"/>
      <c r="R86" s="158"/>
      <c r="S86" s="159"/>
      <c r="T86" s="159"/>
      <c r="U86" s="159"/>
      <c r="V86" s="159"/>
      <c r="W86" s="160"/>
      <c r="Z86" s="138"/>
      <c r="AF86" s="137"/>
      <c r="BE86" s="138"/>
      <c r="BK86" s="137"/>
      <c r="CJ86" s="138"/>
    </row>
    <row r="87" spans="1:88" ht="2.25" customHeight="1">
      <c r="A87" s="137"/>
      <c r="Z87" s="138"/>
      <c r="AF87" s="137"/>
      <c r="BE87" s="138"/>
      <c r="BK87" s="137"/>
      <c r="CJ87" s="138"/>
    </row>
    <row r="88" spans="1:88" ht="13.5">
      <c r="A88" s="137"/>
      <c r="H88" s="161" t="s">
        <v>169</v>
      </c>
      <c r="S88" s="132" t="s">
        <v>168</v>
      </c>
      <c r="Z88" s="138"/>
      <c r="AF88" s="137"/>
      <c r="BE88" s="138"/>
      <c r="BK88" s="137"/>
      <c r="CJ88" s="138"/>
    </row>
    <row r="89" spans="1:88" ht="7.5" customHeight="1">
      <c r="A89" s="137"/>
      <c r="Z89" s="138"/>
      <c r="AF89" s="137"/>
      <c r="BE89" s="138"/>
      <c r="BK89" s="137"/>
      <c r="CJ89" s="138"/>
    </row>
    <row r="90" spans="1:88" ht="10.5" customHeight="1">
      <c r="A90" s="137"/>
      <c r="Z90" s="138"/>
      <c r="AF90" s="137"/>
      <c r="BE90" s="138"/>
      <c r="BK90" s="137"/>
      <c r="CJ90" s="138"/>
    </row>
    <row r="91" spans="1:88" ht="18.75" customHeight="1">
      <c r="A91" s="137"/>
      <c r="Z91" s="138"/>
      <c r="AF91" s="137"/>
      <c r="BE91" s="138"/>
      <c r="BK91" s="137"/>
      <c r="CJ91" s="138"/>
    </row>
    <row r="92" spans="1:88" ht="15.75" customHeight="1">
      <c r="A92" s="158"/>
      <c r="B92" s="159"/>
      <c r="C92" s="159"/>
      <c r="D92" s="159"/>
      <c r="E92" s="159"/>
      <c r="F92" s="159"/>
      <c r="G92" s="860" t="str">
        <f>('試合順'!$D$1)</f>
        <v>平成27年度　第1回岩手県中学校○○大会</v>
      </c>
      <c r="H92" s="861"/>
      <c r="I92" s="861"/>
      <c r="J92" s="861"/>
      <c r="K92" s="861"/>
      <c r="L92" s="861"/>
      <c r="M92" s="861"/>
      <c r="N92" s="861"/>
      <c r="O92" s="861"/>
      <c r="P92" s="861"/>
      <c r="Q92" s="861"/>
      <c r="R92" s="861"/>
      <c r="S92" s="861"/>
      <c r="T92" s="861"/>
      <c r="U92" s="861"/>
      <c r="V92" s="861"/>
      <c r="W92" s="861"/>
      <c r="X92" s="861"/>
      <c r="Y92" s="861"/>
      <c r="Z92" s="862"/>
      <c r="AC92" s="136"/>
      <c r="AF92" s="158"/>
      <c r="AG92" s="159"/>
      <c r="AH92" s="159"/>
      <c r="AI92" s="159"/>
      <c r="AJ92" s="159"/>
      <c r="AK92" s="159"/>
      <c r="AL92" s="860" t="str">
        <f>('試合順'!$D$1)</f>
        <v>平成27年度　第1回岩手県中学校○○大会</v>
      </c>
      <c r="AM92" s="861"/>
      <c r="AN92" s="861"/>
      <c r="AO92" s="861"/>
      <c r="AP92" s="861"/>
      <c r="AQ92" s="861"/>
      <c r="AR92" s="861"/>
      <c r="AS92" s="861"/>
      <c r="AT92" s="861"/>
      <c r="AU92" s="861"/>
      <c r="AV92" s="861"/>
      <c r="AW92" s="861"/>
      <c r="AX92" s="861"/>
      <c r="AY92" s="861"/>
      <c r="AZ92" s="861"/>
      <c r="BA92" s="861"/>
      <c r="BB92" s="861"/>
      <c r="BC92" s="861"/>
      <c r="BD92" s="861"/>
      <c r="BE92" s="862"/>
      <c r="BH92" s="136"/>
      <c r="BK92" s="158"/>
      <c r="BL92" s="159"/>
      <c r="BM92" s="159"/>
      <c r="BN92" s="159"/>
      <c r="BO92" s="159"/>
      <c r="BP92" s="159"/>
      <c r="BQ92" s="860" t="str">
        <f>('試合順'!$D$1)</f>
        <v>平成27年度　第1回岩手県中学校○○大会</v>
      </c>
      <c r="BR92" s="861"/>
      <c r="BS92" s="861"/>
      <c r="BT92" s="861"/>
      <c r="BU92" s="861"/>
      <c r="BV92" s="861"/>
      <c r="BW92" s="861"/>
      <c r="BX92" s="861"/>
      <c r="BY92" s="861"/>
      <c r="BZ92" s="861"/>
      <c r="CA92" s="861"/>
      <c r="CB92" s="861"/>
      <c r="CC92" s="861"/>
      <c r="CD92" s="861"/>
      <c r="CE92" s="861"/>
      <c r="CF92" s="861"/>
      <c r="CG92" s="861"/>
      <c r="CH92" s="861"/>
      <c r="CI92" s="861"/>
      <c r="CJ92" s="862"/>
    </row>
    <row r="93" spans="29:60" ht="18.75" customHeight="1">
      <c r="AC93" s="136"/>
      <c r="BH93" s="136"/>
    </row>
    <row r="94" spans="27:62" ht="3.75" customHeight="1">
      <c r="AA94" s="162"/>
      <c r="AB94" s="162"/>
      <c r="AC94" s="163"/>
      <c r="AD94" s="162"/>
      <c r="AE94" s="162"/>
      <c r="BF94" s="162"/>
      <c r="BG94" s="162"/>
      <c r="BH94" s="163"/>
      <c r="BI94" s="162"/>
      <c r="BJ94" s="162"/>
    </row>
    <row r="95" spans="1:88" ht="22.5" customHeight="1">
      <c r="A95" s="164"/>
      <c r="B95" s="164"/>
      <c r="C95" s="164"/>
      <c r="D95" s="164"/>
      <c r="AC95" s="136"/>
      <c r="BH95" s="136"/>
      <c r="CG95" s="164"/>
      <c r="CH95" s="164"/>
      <c r="CI95" s="164"/>
      <c r="CJ95" s="164"/>
    </row>
    <row r="96" spans="1:88" ht="7.5" customHeight="1">
      <c r="A96" s="133"/>
      <c r="B96" s="134"/>
      <c r="C96" s="134"/>
      <c r="D96" s="134"/>
      <c r="E96" s="134"/>
      <c r="F96" s="134"/>
      <c r="G96" s="134"/>
      <c r="H96" s="134"/>
      <c r="I96" s="134"/>
      <c r="J96" s="848" t="s">
        <v>195</v>
      </c>
      <c r="K96" s="848"/>
      <c r="L96" s="848"/>
      <c r="M96" s="848"/>
      <c r="N96" s="848"/>
      <c r="O96" s="851">
        <v>1</v>
      </c>
      <c r="P96" s="851"/>
      <c r="Q96" s="851"/>
      <c r="R96" s="165"/>
      <c r="S96" s="165"/>
      <c r="T96" s="165"/>
      <c r="U96" s="165"/>
      <c r="V96" s="165"/>
      <c r="W96" s="165"/>
      <c r="X96" s="165"/>
      <c r="Y96" s="165"/>
      <c r="Z96" s="166"/>
      <c r="AA96" s="167"/>
      <c r="AB96" s="167"/>
      <c r="AC96" s="168"/>
      <c r="AD96" s="167"/>
      <c r="AE96" s="167"/>
      <c r="AF96" s="169"/>
      <c r="AG96" s="165"/>
      <c r="AH96" s="165"/>
      <c r="AI96" s="165"/>
      <c r="AJ96" s="165"/>
      <c r="AK96" s="165"/>
      <c r="AL96" s="165"/>
      <c r="AM96" s="165"/>
      <c r="AN96" s="165"/>
      <c r="AO96" s="848" t="s">
        <v>195</v>
      </c>
      <c r="AP96" s="848"/>
      <c r="AQ96" s="848"/>
      <c r="AR96" s="848"/>
      <c r="AS96" s="848"/>
      <c r="AT96" s="854">
        <v>2</v>
      </c>
      <c r="AU96" s="854"/>
      <c r="AV96" s="854"/>
      <c r="AW96" s="165"/>
      <c r="AX96" s="165"/>
      <c r="AY96" s="165"/>
      <c r="AZ96" s="165"/>
      <c r="BA96" s="165"/>
      <c r="BB96" s="165"/>
      <c r="BC96" s="165"/>
      <c r="BD96" s="165"/>
      <c r="BE96" s="166"/>
      <c r="BF96" s="167"/>
      <c r="BG96" s="167"/>
      <c r="BH96" s="168"/>
      <c r="BI96" s="167"/>
      <c r="BJ96" s="167"/>
      <c r="BK96" s="169"/>
      <c r="BL96" s="165"/>
      <c r="BM96" s="165"/>
      <c r="BN96" s="165"/>
      <c r="BO96" s="165"/>
      <c r="BP96" s="165"/>
      <c r="BQ96" s="165"/>
      <c r="BR96" s="165"/>
      <c r="BS96" s="165"/>
      <c r="BT96" s="848" t="s">
        <v>195</v>
      </c>
      <c r="BU96" s="848"/>
      <c r="BV96" s="848"/>
      <c r="BW96" s="848"/>
      <c r="BX96" s="848"/>
      <c r="BY96" s="857">
        <v>3</v>
      </c>
      <c r="BZ96" s="857"/>
      <c r="CA96" s="857"/>
      <c r="CB96" s="134"/>
      <c r="CC96" s="134"/>
      <c r="CD96" s="134"/>
      <c r="CE96" s="134"/>
      <c r="CF96" s="134"/>
      <c r="CG96" s="134"/>
      <c r="CH96" s="134"/>
      <c r="CI96" s="134"/>
      <c r="CJ96" s="135"/>
    </row>
    <row r="97" spans="1:88" ht="14.25" customHeight="1">
      <c r="A97" s="137"/>
      <c r="J97" s="849"/>
      <c r="K97" s="849"/>
      <c r="L97" s="849"/>
      <c r="M97" s="849"/>
      <c r="N97" s="849"/>
      <c r="O97" s="852"/>
      <c r="P97" s="852"/>
      <c r="Q97" s="852"/>
      <c r="R97" s="167"/>
      <c r="S97" s="167"/>
      <c r="T97" s="167"/>
      <c r="U97" s="167"/>
      <c r="V97" s="167"/>
      <c r="W97" s="167"/>
      <c r="X97" s="167"/>
      <c r="Y97" s="167"/>
      <c r="Z97" s="170"/>
      <c r="AA97" s="167"/>
      <c r="AB97" s="167"/>
      <c r="AC97" s="168"/>
      <c r="AD97" s="167"/>
      <c r="AE97" s="167"/>
      <c r="AF97" s="171"/>
      <c r="AG97" s="167"/>
      <c r="AH97" s="167"/>
      <c r="AI97" s="167"/>
      <c r="AJ97" s="167"/>
      <c r="AK97" s="167"/>
      <c r="AL97" s="167"/>
      <c r="AM97" s="167"/>
      <c r="AN97" s="167"/>
      <c r="AO97" s="849"/>
      <c r="AP97" s="849"/>
      <c r="AQ97" s="849"/>
      <c r="AR97" s="849"/>
      <c r="AS97" s="849"/>
      <c r="AT97" s="855"/>
      <c r="AU97" s="855"/>
      <c r="AV97" s="855"/>
      <c r="AW97" s="167"/>
      <c r="AX97" s="167"/>
      <c r="AY97" s="167"/>
      <c r="AZ97" s="167"/>
      <c r="BA97" s="167"/>
      <c r="BB97" s="167"/>
      <c r="BC97" s="167"/>
      <c r="BD97" s="167"/>
      <c r="BE97" s="170"/>
      <c r="BF97" s="167"/>
      <c r="BG97" s="167"/>
      <c r="BH97" s="168"/>
      <c r="BI97" s="167"/>
      <c r="BJ97" s="167"/>
      <c r="BK97" s="171"/>
      <c r="BL97" s="167"/>
      <c r="BM97" s="167"/>
      <c r="BN97" s="167"/>
      <c r="BO97" s="167"/>
      <c r="BP97" s="167"/>
      <c r="BQ97" s="167"/>
      <c r="BR97" s="167"/>
      <c r="BS97" s="167"/>
      <c r="BT97" s="849"/>
      <c r="BU97" s="849"/>
      <c r="BV97" s="849"/>
      <c r="BW97" s="849"/>
      <c r="BX97" s="849"/>
      <c r="BY97" s="858"/>
      <c r="BZ97" s="858"/>
      <c r="CA97" s="858"/>
      <c r="CJ97" s="138"/>
    </row>
    <row r="98" spans="1:88" ht="7.5" customHeight="1">
      <c r="A98" s="137"/>
      <c r="J98" s="850"/>
      <c r="K98" s="850"/>
      <c r="L98" s="850"/>
      <c r="M98" s="850"/>
      <c r="N98" s="850"/>
      <c r="O98" s="853"/>
      <c r="P98" s="853"/>
      <c r="Q98" s="853"/>
      <c r="R98" s="167"/>
      <c r="S98" s="167"/>
      <c r="T98" s="167"/>
      <c r="U98" s="167"/>
      <c r="V98" s="167"/>
      <c r="W98" s="167"/>
      <c r="X98" s="167"/>
      <c r="Y98" s="167"/>
      <c r="Z98" s="170"/>
      <c r="AA98" s="167"/>
      <c r="AB98" s="167"/>
      <c r="AC98" s="167"/>
      <c r="AD98" s="167"/>
      <c r="AE98" s="167"/>
      <c r="AF98" s="171"/>
      <c r="AG98" s="167"/>
      <c r="AH98" s="167"/>
      <c r="AI98" s="167"/>
      <c r="AJ98" s="167"/>
      <c r="AK98" s="167"/>
      <c r="AL98" s="167"/>
      <c r="AM98" s="167"/>
      <c r="AN98" s="167"/>
      <c r="AO98" s="850"/>
      <c r="AP98" s="850"/>
      <c r="AQ98" s="850"/>
      <c r="AR98" s="850"/>
      <c r="AS98" s="850"/>
      <c r="AT98" s="856"/>
      <c r="AU98" s="856"/>
      <c r="AV98" s="856"/>
      <c r="AW98" s="167"/>
      <c r="AX98" s="167"/>
      <c r="AY98" s="167"/>
      <c r="AZ98" s="167"/>
      <c r="BA98" s="167"/>
      <c r="BB98" s="167"/>
      <c r="BC98" s="167"/>
      <c r="BD98" s="167"/>
      <c r="BE98" s="170"/>
      <c r="BF98" s="167"/>
      <c r="BG98" s="167"/>
      <c r="BH98" s="167"/>
      <c r="BI98" s="167"/>
      <c r="BJ98" s="167"/>
      <c r="BK98" s="171"/>
      <c r="BL98" s="167"/>
      <c r="BM98" s="167"/>
      <c r="BN98" s="167"/>
      <c r="BO98" s="167"/>
      <c r="BP98" s="167"/>
      <c r="BQ98" s="167"/>
      <c r="BR98" s="167"/>
      <c r="BS98" s="167"/>
      <c r="BT98" s="850"/>
      <c r="BU98" s="850"/>
      <c r="BV98" s="850"/>
      <c r="BW98" s="850"/>
      <c r="BX98" s="850"/>
      <c r="BY98" s="859"/>
      <c r="BZ98" s="859"/>
      <c r="CA98" s="859"/>
      <c r="CJ98" s="138"/>
    </row>
    <row r="99" spans="1:88" ht="6.75" customHeight="1">
      <c r="A99" s="137"/>
      <c r="C99" s="818" t="s">
        <v>175</v>
      </c>
      <c r="D99" s="819"/>
      <c r="E99" s="819"/>
      <c r="F99" s="819"/>
      <c r="G99" s="820"/>
      <c r="H99" s="139"/>
      <c r="I99" s="827" t="s">
        <v>177</v>
      </c>
      <c r="J99" s="827"/>
      <c r="K99" s="827"/>
      <c r="L99" s="827"/>
      <c r="M99" s="827"/>
      <c r="N99" s="827"/>
      <c r="O99" s="827"/>
      <c r="P99" s="827"/>
      <c r="Q99" s="827"/>
      <c r="R99" s="827"/>
      <c r="S99" s="827"/>
      <c r="T99" s="827"/>
      <c r="U99" s="827"/>
      <c r="V99" s="827"/>
      <c r="W99" s="827"/>
      <c r="X99" s="140"/>
      <c r="Z99" s="138"/>
      <c r="AF99" s="137"/>
      <c r="AH99" s="818" t="s">
        <v>175</v>
      </c>
      <c r="AI99" s="819"/>
      <c r="AJ99" s="819"/>
      <c r="AK99" s="819"/>
      <c r="AL99" s="820"/>
      <c r="AM99" s="139"/>
      <c r="AN99" s="827" t="s">
        <v>177</v>
      </c>
      <c r="AO99" s="827"/>
      <c r="AP99" s="827"/>
      <c r="AQ99" s="827"/>
      <c r="AR99" s="827"/>
      <c r="AS99" s="827"/>
      <c r="AT99" s="827"/>
      <c r="AU99" s="827"/>
      <c r="AV99" s="827"/>
      <c r="AW99" s="827"/>
      <c r="AX99" s="827"/>
      <c r="AY99" s="827"/>
      <c r="AZ99" s="827"/>
      <c r="BA99" s="827"/>
      <c r="BB99" s="827"/>
      <c r="BC99" s="140"/>
      <c r="BE99" s="138"/>
      <c r="BK99" s="137"/>
      <c r="BM99" s="818" t="s">
        <v>175</v>
      </c>
      <c r="BN99" s="819"/>
      <c r="BO99" s="819"/>
      <c r="BP99" s="819"/>
      <c r="BQ99" s="820"/>
      <c r="BR99" s="139"/>
      <c r="BS99" s="827" t="s">
        <v>177</v>
      </c>
      <c r="BT99" s="827"/>
      <c r="BU99" s="827"/>
      <c r="BV99" s="827"/>
      <c r="BW99" s="827"/>
      <c r="BX99" s="827"/>
      <c r="BY99" s="827"/>
      <c r="BZ99" s="827"/>
      <c r="CA99" s="827"/>
      <c r="CB99" s="827"/>
      <c r="CC99" s="827"/>
      <c r="CD99" s="827"/>
      <c r="CE99" s="827"/>
      <c r="CF99" s="827"/>
      <c r="CG99" s="827"/>
      <c r="CH99" s="140"/>
      <c r="CJ99" s="138"/>
    </row>
    <row r="100" spans="1:88" ht="6.75" customHeight="1">
      <c r="A100" s="137"/>
      <c r="C100" s="821"/>
      <c r="D100" s="822"/>
      <c r="E100" s="822"/>
      <c r="F100" s="822"/>
      <c r="G100" s="823"/>
      <c r="H100" s="141"/>
      <c r="I100" s="828"/>
      <c r="J100" s="828"/>
      <c r="K100" s="828"/>
      <c r="L100" s="828"/>
      <c r="M100" s="828"/>
      <c r="N100" s="828"/>
      <c r="O100" s="828"/>
      <c r="P100" s="828"/>
      <c r="Q100" s="828"/>
      <c r="R100" s="828"/>
      <c r="S100" s="828"/>
      <c r="T100" s="828"/>
      <c r="U100" s="828"/>
      <c r="V100" s="828"/>
      <c r="W100" s="828"/>
      <c r="X100" s="143"/>
      <c r="Z100" s="138"/>
      <c r="AF100" s="137"/>
      <c r="AH100" s="821"/>
      <c r="AI100" s="822"/>
      <c r="AJ100" s="822"/>
      <c r="AK100" s="822"/>
      <c r="AL100" s="823"/>
      <c r="AM100" s="141"/>
      <c r="AN100" s="828"/>
      <c r="AO100" s="828"/>
      <c r="AP100" s="828"/>
      <c r="AQ100" s="828"/>
      <c r="AR100" s="828"/>
      <c r="AS100" s="828"/>
      <c r="AT100" s="828"/>
      <c r="AU100" s="828"/>
      <c r="AV100" s="828"/>
      <c r="AW100" s="828"/>
      <c r="AX100" s="828"/>
      <c r="AY100" s="828"/>
      <c r="AZ100" s="828"/>
      <c r="BA100" s="828"/>
      <c r="BB100" s="828"/>
      <c r="BC100" s="143"/>
      <c r="BE100" s="138"/>
      <c r="BK100" s="137"/>
      <c r="BM100" s="821"/>
      <c r="BN100" s="822"/>
      <c r="BO100" s="822"/>
      <c r="BP100" s="822"/>
      <c r="BQ100" s="823"/>
      <c r="BR100" s="141"/>
      <c r="BS100" s="828"/>
      <c r="BT100" s="828"/>
      <c r="BU100" s="828"/>
      <c r="BV100" s="828"/>
      <c r="BW100" s="828"/>
      <c r="BX100" s="828"/>
      <c r="BY100" s="828"/>
      <c r="BZ100" s="828"/>
      <c r="CA100" s="828"/>
      <c r="CB100" s="828"/>
      <c r="CC100" s="828"/>
      <c r="CD100" s="828"/>
      <c r="CE100" s="828"/>
      <c r="CF100" s="828"/>
      <c r="CG100" s="828"/>
      <c r="CH100" s="143"/>
      <c r="CJ100" s="138"/>
    </row>
    <row r="101" spans="1:88" ht="6.75" customHeight="1">
      <c r="A101" s="137"/>
      <c r="C101" s="824"/>
      <c r="D101" s="825"/>
      <c r="E101" s="825"/>
      <c r="F101" s="825"/>
      <c r="G101" s="826"/>
      <c r="H101" s="144"/>
      <c r="I101" s="829"/>
      <c r="J101" s="829"/>
      <c r="K101" s="829"/>
      <c r="L101" s="829"/>
      <c r="M101" s="829"/>
      <c r="N101" s="829"/>
      <c r="O101" s="829"/>
      <c r="P101" s="829"/>
      <c r="Q101" s="829"/>
      <c r="R101" s="829"/>
      <c r="S101" s="829"/>
      <c r="T101" s="829"/>
      <c r="U101" s="829"/>
      <c r="V101" s="829"/>
      <c r="W101" s="829"/>
      <c r="X101" s="145"/>
      <c r="Z101" s="138"/>
      <c r="AF101" s="137"/>
      <c r="AH101" s="824"/>
      <c r="AI101" s="825"/>
      <c r="AJ101" s="825"/>
      <c r="AK101" s="825"/>
      <c r="AL101" s="826"/>
      <c r="AM101" s="144"/>
      <c r="AN101" s="829"/>
      <c r="AO101" s="829"/>
      <c r="AP101" s="829"/>
      <c r="AQ101" s="829"/>
      <c r="AR101" s="829"/>
      <c r="AS101" s="829"/>
      <c r="AT101" s="829"/>
      <c r="AU101" s="829"/>
      <c r="AV101" s="829"/>
      <c r="AW101" s="829"/>
      <c r="AX101" s="829"/>
      <c r="AY101" s="829"/>
      <c r="AZ101" s="829"/>
      <c r="BA101" s="829"/>
      <c r="BB101" s="829"/>
      <c r="BC101" s="145"/>
      <c r="BE101" s="138"/>
      <c r="BK101" s="137"/>
      <c r="BM101" s="824"/>
      <c r="BN101" s="825"/>
      <c r="BO101" s="825"/>
      <c r="BP101" s="825"/>
      <c r="BQ101" s="826"/>
      <c r="BR101" s="144"/>
      <c r="BS101" s="829"/>
      <c r="BT101" s="829"/>
      <c r="BU101" s="829"/>
      <c r="BV101" s="829"/>
      <c r="BW101" s="829"/>
      <c r="BX101" s="829"/>
      <c r="BY101" s="829"/>
      <c r="BZ101" s="829"/>
      <c r="CA101" s="829"/>
      <c r="CB101" s="829"/>
      <c r="CC101" s="829"/>
      <c r="CD101" s="829"/>
      <c r="CE101" s="829"/>
      <c r="CF101" s="829"/>
      <c r="CG101" s="829"/>
      <c r="CH101" s="145"/>
      <c r="CJ101" s="138"/>
    </row>
    <row r="102" spans="1:88" ht="7.5" customHeight="1">
      <c r="A102" s="137"/>
      <c r="Z102" s="138"/>
      <c r="AF102" s="137"/>
      <c r="BE102" s="138"/>
      <c r="BK102" s="137"/>
      <c r="CJ102" s="138"/>
    </row>
    <row r="103" spans="1:88" ht="7.5" customHeight="1">
      <c r="A103" s="137"/>
      <c r="C103" s="830" t="s">
        <v>158</v>
      </c>
      <c r="D103" s="831"/>
      <c r="E103" s="831"/>
      <c r="F103" s="831"/>
      <c r="G103" s="832"/>
      <c r="H103" s="839" t="str">
        <f>($CY$3)</f>
        <v> </v>
      </c>
      <c r="I103" s="840"/>
      <c r="J103" s="840"/>
      <c r="K103" s="840"/>
      <c r="L103" s="840"/>
      <c r="M103" s="840"/>
      <c r="N103" s="840"/>
      <c r="O103" s="840"/>
      <c r="P103" s="840"/>
      <c r="Q103" s="840"/>
      <c r="R103" s="840"/>
      <c r="S103" s="840"/>
      <c r="T103" s="840"/>
      <c r="U103" s="840"/>
      <c r="V103" s="840"/>
      <c r="W103" s="840"/>
      <c r="X103" s="841"/>
      <c r="Z103" s="138"/>
      <c r="AF103" s="137"/>
      <c r="AH103" s="830" t="s">
        <v>158</v>
      </c>
      <c r="AI103" s="831"/>
      <c r="AJ103" s="831"/>
      <c r="AK103" s="831"/>
      <c r="AL103" s="832"/>
      <c r="AM103" s="839" t="str">
        <f>($CY$3)</f>
        <v> </v>
      </c>
      <c r="AN103" s="840"/>
      <c r="AO103" s="840"/>
      <c r="AP103" s="840"/>
      <c r="AQ103" s="840"/>
      <c r="AR103" s="840"/>
      <c r="AS103" s="840"/>
      <c r="AT103" s="840"/>
      <c r="AU103" s="840"/>
      <c r="AV103" s="840"/>
      <c r="AW103" s="840"/>
      <c r="AX103" s="840"/>
      <c r="AY103" s="840"/>
      <c r="AZ103" s="840"/>
      <c r="BA103" s="840"/>
      <c r="BB103" s="840"/>
      <c r="BC103" s="841"/>
      <c r="BE103" s="138"/>
      <c r="BK103" s="137"/>
      <c r="BM103" s="830" t="s">
        <v>158</v>
      </c>
      <c r="BN103" s="831"/>
      <c r="BO103" s="831"/>
      <c r="BP103" s="831"/>
      <c r="BQ103" s="832"/>
      <c r="BR103" s="839" t="str">
        <f>($CY$3)</f>
        <v> </v>
      </c>
      <c r="BS103" s="840"/>
      <c r="BT103" s="840"/>
      <c r="BU103" s="840"/>
      <c r="BV103" s="840"/>
      <c r="BW103" s="840"/>
      <c r="BX103" s="840"/>
      <c r="BY103" s="840"/>
      <c r="BZ103" s="840"/>
      <c r="CA103" s="840"/>
      <c r="CB103" s="840"/>
      <c r="CC103" s="840"/>
      <c r="CD103" s="840"/>
      <c r="CE103" s="840"/>
      <c r="CF103" s="840"/>
      <c r="CG103" s="840"/>
      <c r="CH103" s="841"/>
      <c r="CJ103" s="138"/>
    </row>
    <row r="104" spans="1:88" ht="7.5" customHeight="1">
      <c r="A104" s="137"/>
      <c r="C104" s="833"/>
      <c r="D104" s="834"/>
      <c r="E104" s="834"/>
      <c r="F104" s="834"/>
      <c r="G104" s="835"/>
      <c r="H104" s="842"/>
      <c r="I104" s="843"/>
      <c r="J104" s="843"/>
      <c r="K104" s="843"/>
      <c r="L104" s="843"/>
      <c r="M104" s="843"/>
      <c r="N104" s="843"/>
      <c r="O104" s="843"/>
      <c r="P104" s="843"/>
      <c r="Q104" s="843"/>
      <c r="R104" s="843"/>
      <c r="S104" s="843"/>
      <c r="T104" s="843"/>
      <c r="U104" s="843"/>
      <c r="V104" s="843"/>
      <c r="W104" s="843"/>
      <c r="X104" s="844"/>
      <c r="Z104" s="138"/>
      <c r="AF104" s="137"/>
      <c r="AH104" s="833"/>
      <c r="AI104" s="834"/>
      <c r="AJ104" s="834"/>
      <c r="AK104" s="834"/>
      <c r="AL104" s="835"/>
      <c r="AM104" s="842"/>
      <c r="AN104" s="843"/>
      <c r="AO104" s="843"/>
      <c r="AP104" s="843"/>
      <c r="AQ104" s="843"/>
      <c r="AR104" s="843"/>
      <c r="AS104" s="843"/>
      <c r="AT104" s="843"/>
      <c r="AU104" s="843"/>
      <c r="AV104" s="843"/>
      <c r="AW104" s="843"/>
      <c r="AX104" s="843"/>
      <c r="AY104" s="843"/>
      <c r="AZ104" s="843"/>
      <c r="BA104" s="843"/>
      <c r="BB104" s="843"/>
      <c r="BC104" s="844"/>
      <c r="BE104" s="138"/>
      <c r="BK104" s="137"/>
      <c r="BM104" s="833"/>
      <c r="BN104" s="834"/>
      <c r="BO104" s="834"/>
      <c r="BP104" s="834"/>
      <c r="BQ104" s="835"/>
      <c r="BR104" s="842"/>
      <c r="BS104" s="843"/>
      <c r="BT104" s="843"/>
      <c r="BU104" s="843"/>
      <c r="BV104" s="843"/>
      <c r="BW104" s="843"/>
      <c r="BX104" s="843"/>
      <c r="BY104" s="843"/>
      <c r="BZ104" s="843"/>
      <c r="CA104" s="843"/>
      <c r="CB104" s="843"/>
      <c r="CC104" s="843"/>
      <c r="CD104" s="843"/>
      <c r="CE104" s="843"/>
      <c r="CF104" s="843"/>
      <c r="CG104" s="843"/>
      <c r="CH104" s="844"/>
      <c r="CJ104" s="138"/>
    </row>
    <row r="105" spans="1:88" ht="7.5" customHeight="1">
      <c r="A105" s="137"/>
      <c r="C105" s="833"/>
      <c r="D105" s="834"/>
      <c r="E105" s="834"/>
      <c r="F105" s="834"/>
      <c r="G105" s="835"/>
      <c r="H105" s="842"/>
      <c r="I105" s="843"/>
      <c r="J105" s="843"/>
      <c r="K105" s="843"/>
      <c r="L105" s="843"/>
      <c r="M105" s="843"/>
      <c r="N105" s="843"/>
      <c r="O105" s="843"/>
      <c r="P105" s="843"/>
      <c r="Q105" s="843"/>
      <c r="R105" s="843"/>
      <c r="S105" s="843"/>
      <c r="T105" s="843"/>
      <c r="U105" s="843"/>
      <c r="V105" s="843"/>
      <c r="W105" s="843"/>
      <c r="X105" s="844"/>
      <c r="Z105" s="138"/>
      <c r="AF105" s="137"/>
      <c r="AH105" s="833"/>
      <c r="AI105" s="834"/>
      <c r="AJ105" s="834"/>
      <c r="AK105" s="834"/>
      <c r="AL105" s="835"/>
      <c r="AM105" s="842"/>
      <c r="AN105" s="843"/>
      <c r="AO105" s="843"/>
      <c r="AP105" s="843"/>
      <c r="AQ105" s="843"/>
      <c r="AR105" s="843"/>
      <c r="AS105" s="843"/>
      <c r="AT105" s="843"/>
      <c r="AU105" s="843"/>
      <c r="AV105" s="843"/>
      <c r="AW105" s="843"/>
      <c r="AX105" s="843"/>
      <c r="AY105" s="843"/>
      <c r="AZ105" s="843"/>
      <c r="BA105" s="843"/>
      <c r="BB105" s="843"/>
      <c r="BC105" s="844"/>
      <c r="BE105" s="138"/>
      <c r="BK105" s="137"/>
      <c r="BM105" s="833"/>
      <c r="BN105" s="834"/>
      <c r="BO105" s="834"/>
      <c r="BP105" s="834"/>
      <c r="BQ105" s="835"/>
      <c r="BR105" s="842"/>
      <c r="BS105" s="843"/>
      <c r="BT105" s="843"/>
      <c r="BU105" s="843"/>
      <c r="BV105" s="843"/>
      <c r="BW105" s="843"/>
      <c r="BX105" s="843"/>
      <c r="BY105" s="843"/>
      <c r="BZ105" s="843"/>
      <c r="CA105" s="843"/>
      <c r="CB105" s="843"/>
      <c r="CC105" s="843"/>
      <c r="CD105" s="843"/>
      <c r="CE105" s="843"/>
      <c r="CF105" s="843"/>
      <c r="CG105" s="843"/>
      <c r="CH105" s="844"/>
      <c r="CJ105" s="138"/>
    </row>
    <row r="106" spans="1:88" ht="7.5" customHeight="1">
      <c r="A106" s="137"/>
      <c r="C106" s="836"/>
      <c r="D106" s="837"/>
      <c r="E106" s="837"/>
      <c r="F106" s="837"/>
      <c r="G106" s="838"/>
      <c r="H106" s="845"/>
      <c r="I106" s="846"/>
      <c r="J106" s="846"/>
      <c r="K106" s="846"/>
      <c r="L106" s="846"/>
      <c r="M106" s="846"/>
      <c r="N106" s="846"/>
      <c r="O106" s="846"/>
      <c r="P106" s="846"/>
      <c r="Q106" s="846"/>
      <c r="R106" s="846"/>
      <c r="S106" s="846"/>
      <c r="T106" s="846"/>
      <c r="U106" s="846"/>
      <c r="V106" s="846"/>
      <c r="W106" s="846"/>
      <c r="X106" s="847"/>
      <c r="Z106" s="138"/>
      <c r="AF106" s="137"/>
      <c r="AH106" s="836"/>
      <c r="AI106" s="837"/>
      <c r="AJ106" s="837"/>
      <c r="AK106" s="837"/>
      <c r="AL106" s="838"/>
      <c r="AM106" s="845"/>
      <c r="AN106" s="846"/>
      <c r="AO106" s="846"/>
      <c r="AP106" s="846"/>
      <c r="AQ106" s="846"/>
      <c r="AR106" s="846"/>
      <c r="AS106" s="846"/>
      <c r="AT106" s="846"/>
      <c r="AU106" s="846"/>
      <c r="AV106" s="846"/>
      <c r="AW106" s="846"/>
      <c r="AX106" s="846"/>
      <c r="AY106" s="846"/>
      <c r="AZ106" s="846"/>
      <c r="BA106" s="846"/>
      <c r="BB106" s="846"/>
      <c r="BC106" s="847"/>
      <c r="BE106" s="138"/>
      <c r="BK106" s="137"/>
      <c r="BM106" s="836"/>
      <c r="BN106" s="837"/>
      <c r="BO106" s="837"/>
      <c r="BP106" s="837"/>
      <c r="BQ106" s="838"/>
      <c r="BR106" s="845"/>
      <c r="BS106" s="846"/>
      <c r="BT106" s="846"/>
      <c r="BU106" s="846"/>
      <c r="BV106" s="846"/>
      <c r="BW106" s="846"/>
      <c r="BX106" s="846"/>
      <c r="BY106" s="846"/>
      <c r="BZ106" s="846"/>
      <c r="CA106" s="846"/>
      <c r="CB106" s="846"/>
      <c r="CC106" s="846"/>
      <c r="CD106" s="846"/>
      <c r="CE106" s="846"/>
      <c r="CF106" s="846"/>
      <c r="CG106" s="846"/>
      <c r="CH106" s="847"/>
      <c r="CJ106" s="138"/>
    </row>
    <row r="107" spans="1:88" ht="7.5" customHeight="1">
      <c r="A107" s="137"/>
      <c r="Z107" s="138"/>
      <c r="AF107" s="137"/>
      <c r="BE107" s="138"/>
      <c r="BK107" s="137"/>
      <c r="CJ107" s="138"/>
    </row>
    <row r="108" spans="1:88" ht="7.5" customHeight="1">
      <c r="A108" s="137"/>
      <c r="C108" s="146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40"/>
      <c r="Z108" s="138"/>
      <c r="AF108" s="137"/>
      <c r="AH108" s="146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40"/>
      <c r="BE108" s="138"/>
      <c r="BH108" s="136"/>
      <c r="BK108" s="137"/>
      <c r="BM108" s="146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40"/>
      <c r="CJ108" s="138"/>
    </row>
    <row r="109" spans="1:88" ht="7.5" customHeight="1">
      <c r="A109" s="137"/>
      <c r="C109" s="147"/>
      <c r="D109" s="148"/>
      <c r="E109" s="808" t="s">
        <v>159</v>
      </c>
      <c r="F109" s="808"/>
      <c r="G109" s="808"/>
      <c r="H109" s="808"/>
      <c r="I109" s="149"/>
      <c r="J109" s="142"/>
      <c r="K109" s="148"/>
      <c r="L109" s="808" t="s">
        <v>160</v>
      </c>
      <c r="M109" s="808"/>
      <c r="N109" s="808"/>
      <c r="O109" s="808"/>
      <c r="P109" s="149"/>
      <c r="Q109" s="142"/>
      <c r="R109" s="148"/>
      <c r="S109" s="808" t="s">
        <v>161</v>
      </c>
      <c r="T109" s="808"/>
      <c r="U109" s="808"/>
      <c r="V109" s="808"/>
      <c r="W109" s="149"/>
      <c r="X109" s="143"/>
      <c r="Z109" s="138"/>
      <c r="AC109" s="136"/>
      <c r="AF109" s="137"/>
      <c r="AH109" s="147"/>
      <c r="AI109" s="148"/>
      <c r="AJ109" s="808" t="s">
        <v>159</v>
      </c>
      <c r="AK109" s="808"/>
      <c r="AL109" s="808"/>
      <c r="AM109" s="808"/>
      <c r="AN109" s="149"/>
      <c r="AO109" s="142"/>
      <c r="AP109" s="148"/>
      <c r="AQ109" s="808" t="s">
        <v>160</v>
      </c>
      <c r="AR109" s="808"/>
      <c r="AS109" s="808"/>
      <c r="AT109" s="808"/>
      <c r="AU109" s="149"/>
      <c r="AV109" s="142"/>
      <c r="AW109" s="148"/>
      <c r="AX109" s="808" t="s">
        <v>161</v>
      </c>
      <c r="AY109" s="808"/>
      <c r="AZ109" s="808"/>
      <c r="BA109" s="808"/>
      <c r="BB109" s="149"/>
      <c r="BC109" s="143"/>
      <c r="BE109" s="138"/>
      <c r="BH109" s="136"/>
      <c r="BK109" s="137"/>
      <c r="BM109" s="147"/>
      <c r="BN109" s="148"/>
      <c r="BO109" s="808" t="s">
        <v>159</v>
      </c>
      <c r="BP109" s="808"/>
      <c r="BQ109" s="808"/>
      <c r="BR109" s="808"/>
      <c r="BS109" s="149"/>
      <c r="BT109" s="142"/>
      <c r="BU109" s="148"/>
      <c r="BV109" s="808" t="s">
        <v>160</v>
      </c>
      <c r="BW109" s="808"/>
      <c r="BX109" s="808"/>
      <c r="BY109" s="808"/>
      <c r="BZ109" s="149"/>
      <c r="CA109" s="142"/>
      <c r="CB109" s="148"/>
      <c r="CC109" s="808" t="s">
        <v>161</v>
      </c>
      <c r="CD109" s="808"/>
      <c r="CE109" s="808"/>
      <c r="CF109" s="808"/>
      <c r="CG109" s="149"/>
      <c r="CH109" s="143"/>
      <c r="CJ109" s="138"/>
    </row>
    <row r="110" spans="1:88" ht="7.5" customHeight="1">
      <c r="A110" s="137"/>
      <c r="C110" s="147"/>
      <c r="D110" s="150"/>
      <c r="E110" s="809"/>
      <c r="F110" s="809"/>
      <c r="G110" s="809"/>
      <c r="H110" s="809"/>
      <c r="I110" s="151"/>
      <c r="J110" s="142"/>
      <c r="K110" s="150"/>
      <c r="L110" s="809"/>
      <c r="M110" s="809"/>
      <c r="N110" s="809"/>
      <c r="O110" s="809"/>
      <c r="P110" s="151"/>
      <c r="Q110" s="142"/>
      <c r="R110" s="150"/>
      <c r="S110" s="809"/>
      <c r="T110" s="809"/>
      <c r="U110" s="809"/>
      <c r="V110" s="809"/>
      <c r="W110" s="151"/>
      <c r="X110" s="143"/>
      <c r="Z110" s="138"/>
      <c r="AC110" s="136"/>
      <c r="AF110" s="137"/>
      <c r="AH110" s="147"/>
      <c r="AI110" s="150"/>
      <c r="AJ110" s="809"/>
      <c r="AK110" s="809"/>
      <c r="AL110" s="809"/>
      <c r="AM110" s="809"/>
      <c r="AN110" s="151"/>
      <c r="AO110" s="142"/>
      <c r="AP110" s="150"/>
      <c r="AQ110" s="809"/>
      <c r="AR110" s="809"/>
      <c r="AS110" s="809"/>
      <c r="AT110" s="809"/>
      <c r="AU110" s="151"/>
      <c r="AV110" s="142"/>
      <c r="AW110" s="150"/>
      <c r="AX110" s="809"/>
      <c r="AY110" s="809"/>
      <c r="AZ110" s="809"/>
      <c r="BA110" s="809"/>
      <c r="BB110" s="151"/>
      <c r="BC110" s="143"/>
      <c r="BE110" s="138"/>
      <c r="BH110" s="136"/>
      <c r="BK110" s="137"/>
      <c r="BM110" s="147"/>
      <c r="BN110" s="150"/>
      <c r="BO110" s="809"/>
      <c r="BP110" s="809"/>
      <c r="BQ110" s="809"/>
      <c r="BR110" s="809"/>
      <c r="BS110" s="151"/>
      <c r="BT110" s="142"/>
      <c r="BU110" s="150"/>
      <c r="BV110" s="809"/>
      <c r="BW110" s="809"/>
      <c r="BX110" s="809"/>
      <c r="BY110" s="809"/>
      <c r="BZ110" s="151"/>
      <c r="CA110" s="142"/>
      <c r="CB110" s="150"/>
      <c r="CC110" s="809"/>
      <c r="CD110" s="809"/>
      <c r="CE110" s="809"/>
      <c r="CF110" s="809"/>
      <c r="CG110" s="151"/>
      <c r="CH110" s="143"/>
      <c r="CJ110" s="138"/>
    </row>
    <row r="111" spans="1:88" ht="7.5" customHeight="1">
      <c r="A111" s="137"/>
      <c r="C111" s="147"/>
      <c r="D111" s="152"/>
      <c r="E111" s="810"/>
      <c r="F111" s="810"/>
      <c r="G111" s="810"/>
      <c r="H111" s="810"/>
      <c r="I111" s="153"/>
      <c r="J111" s="142"/>
      <c r="K111" s="152"/>
      <c r="L111" s="810"/>
      <c r="M111" s="810"/>
      <c r="N111" s="810"/>
      <c r="O111" s="810"/>
      <c r="P111" s="153"/>
      <c r="Q111" s="142"/>
      <c r="R111" s="152"/>
      <c r="S111" s="810"/>
      <c r="T111" s="810"/>
      <c r="U111" s="810"/>
      <c r="V111" s="810"/>
      <c r="W111" s="153"/>
      <c r="X111" s="143"/>
      <c r="Z111" s="138"/>
      <c r="AC111" s="136"/>
      <c r="AF111" s="137"/>
      <c r="AH111" s="147"/>
      <c r="AI111" s="152"/>
      <c r="AJ111" s="810"/>
      <c r="AK111" s="810"/>
      <c r="AL111" s="810"/>
      <c r="AM111" s="810"/>
      <c r="AN111" s="153"/>
      <c r="AO111" s="142"/>
      <c r="AP111" s="152"/>
      <c r="AQ111" s="810"/>
      <c r="AR111" s="810"/>
      <c r="AS111" s="810"/>
      <c r="AT111" s="810"/>
      <c r="AU111" s="153"/>
      <c r="AV111" s="142"/>
      <c r="AW111" s="152"/>
      <c r="AX111" s="810"/>
      <c r="AY111" s="810"/>
      <c r="AZ111" s="810"/>
      <c r="BA111" s="810"/>
      <c r="BB111" s="153"/>
      <c r="BC111" s="143"/>
      <c r="BE111" s="138"/>
      <c r="BH111" s="136"/>
      <c r="BK111" s="137"/>
      <c r="BM111" s="147"/>
      <c r="BN111" s="152"/>
      <c r="BO111" s="810"/>
      <c r="BP111" s="810"/>
      <c r="BQ111" s="810"/>
      <c r="BR111" s="810"/>
      <c r="BS111" s="153"/>
      <c r="BT111" s="142"/>
      <c r="BU111" s="152"/>
      <c r="BV111" s="810"/>
      <c r="BW111" s="810"/>
      <c r="BX111" s="810"/>
      <c r="BY111" s="810"/>
      <c r="BZ111" s="153"/>
      <c r="CA111" s="142"/>
      <c r="CB111" s="152"/>
      <c r="CC111" s="810"/>
      <c r="CD111" s="810"/>
      <c r="CE111" s="810"/>
      <c r="CF111" s="810"/>
      <c r="CG111" s="153"/>
      <c r="CH111" s="143"/>
      <c r="CJ111" s="138"/>
    </row>
    <row r="112" spans="1:88" ht="7.5" customHeight="1">
      <c r="A112" s="137"/>
      <c r="C112" s="147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3"/>
      <c r="Z112" s="138"/>
      <c r="AC112" s="136"/>
      <c r="AF112" s="137"/>
      <c r="AH112" s="147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3"/>
      <c r="BE112" s="138"/>
      <c r="BH112" s="136"/>
      <c r="BK112" s="137"/>
      <c r="BM112" s="147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3"/>
      <c r="CJ112" s="138"/>
    </row>
    <row r="113" spans="1:88" ht="7.5" customHeight="1">
      <c r="A113" s="137"/>
      <c r="C113" s="147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3"/>
      <c r="Z113" s="138"/>
      <c r="AC113" s="136"/>
      <c r="AF113" s="137"/>
      <c r="AH113" s="147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3"/>
      <c r="BE113" s="138"/>
      <c r="BH113" s="136"/>
      <c r="BK113" s="137"/>
      <c r="BM113" s="147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3"/>
      <c r="CJ113" s="138"/>
    </row>
    <row r="114" spans="1:88" ht="7.5" customHeight="1">
      <c r="A114" s="137"/>
      <c r="C114" s="147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3"/>
      <c r="Z114" s="138"/>
      <c r="AC114" s="136"/>
      <c r="AF114" s="137"/>
      <c r="AH114" s="147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3"/>
      <c r="BE114" s="138"/>
      <c r="BH114" s="136"/>
      <c r="BK114" s="137"/>
      <c r="BM114" s="147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3"/>
      <c r="CJ114" s="138"/>
    </row>
    <row r="115" spans="1:88" ht="7.5" customHeight="1">
      <c r="A115" s="137"/>
      <c r="C115" s="147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3"/>
      <c r="Z115" s="138"/>
      <c r="AC115" s="136"/>
      <c r="AF115" s="137"/>
      <c r="AH115" s="147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3"/>
      <c r="BE115" s="138"/>
      <c r="BH115" s="136"/>
      <c r="BK115" s="137"/>
      <c r="BM115" s="147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3"/>
      <c r="CJ115" s="138"/>
    </row>
    <row r="116" spans="1:88" ht="7.5" customHeight="1">
      <c r="A116" s="137"/>
      <c r="C116" s="147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3"/>
      <c r="Z116" s="138"/>
      <c r="AC116" s="136"/>
      <c r="AF116" s="137"/>
      <c r="AH116" s="147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3"/>
      <c r="BE116" s="138"/>
      <c r="BH116" s="136"/>
      <c r="BK116" s="137"/>
      <c r="BM116" s="147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3"/>
      <c r="CJ116" s="138"/>
    </row>
    <row r="117" spans="1:88" ht="7.5" customHeight="1">
      <c r="A117" s="137"/>
      <c r="C117" s="147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3"/>
      <c r="Z117" s="138"/>
      <c r="AC117" s="136"/>
      <c r="AF117" s="137"/>
      <c r="AH117" s="147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3"/>
      <c r="BE117" s="138"/>
      <c r="BH117" s="136"/>
      <c r="BK117" s="137"/>
      <c r="BM117" s="147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2"/>
      <c r="CA117" s="142"/>
      <c r="CB117" s="142"/>
      <c r="CC117" s="142"/>
      <c r="CD117" s="142"/>
      <c r="CE117" s="142"/>
      <c r="CF117" s="142"/>
      <c r="CG117" s="142"/>
      <c r="CH117" s="143"/>
      <c r="CJ117" s="138"/>
    </row>
    <row r="118" spans="1:88" ht="7.5" customHeight="1">
      <c r="A118" s="137"/>
      <c r="C118" s="147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3"/>
      <c r="Z118" s="138"/>
      <c r="AC118" s="136"/>
      <c r="AF118" s="137"/>
      <c r="AH118" s="147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3"/>
      <c r="BE118" s="138"/>
      <c r="BK118" s="137"/>
      <c r="BM118" s="147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2"/>
      <c r="CA118" s="142"/>
      <c r="CB118" s="142"/>
      <c r="CC118" s="142"/>
      <c r="CD118" s="142"/>
      <c r="CE118" s="142"/>
      <c r="CF118" s="142"/>
      <c r="CG118" s="142"/>
      <c r="CH118" s="143"/>
      <c r="CJ118" s="138"/>
    </row>
    <row r="119" spans="1:88" ht="7.5" customHeight="1">
      <c r="A119" s="137"/>
      <c r="C119" s="147"/>
      <c r="D119" s="148"/>
      <c r="E119" s="808" t="s">
        <v>162</v>
      </c>
      <c r="F119" s="808"/>
      <c r="G119" s="808"/>
      <c r="H119" s="808"/>
      <c r="I119" s="149"/>
      <c r="J119" s="142"/>
      <c r="K119" s="148"/>
      <c r="L119" s="808" t="s">
        <v>163</v>
      </c>
      <c r="M119" s="808"/>
      <c r="N119" s="808"/>
      <c r="O119" s="808"/>
      <c r="P119" s="149"/>
      <c r="Q119" s="142"/>
      <c r="R119" s="148"/>
      <c r="S119" s="811" t="s">
        <v>164</v>
      </c>
      <c r="T119" s="811"/>
      <c r="U119" s="811"/>
      <c r="V119" s="811"/>
      <c r="W119" s="149"/>
      <c r="X119" s="143"/>
      <c r="Z119" s="138"/>
      <c r="AF119" s="137"/>
      <c r="AH119" s="147"/>
      <c r="AI119" s="148"/>
      <c r="AJ119" s="808" t="s">
        <v>162</v>
      </c>
      <c r="AK119" s="808"/>
      <c r="AL119" s="808"/>
      <c r="AM119" s="808"/>
      <c r="AN119" s="149"/>
      <c r="AO119" s="142"/>
      <c r="AP119" s="148"/>
      <c r="AQ119" s="808" t="s">
        <v>163</v>
      </c>
      <c r="AR119" s="808"/>
      <c r="AS119" s="808"/>
      <c r="AT119" s="808"/>
      <c r="AU119" s="149"/>
      <c r="AV119" s="142"/>
      <c r="AW119" s="148"/>
      <c r="AX119" s="811" t="s">
        <v>164</v>
      </c>
      <c r="AY119" s="811"/>
      <c r="AZ119" s="811"/>
      <c r="BA119" s="811"/>
      <c r="BB119" s="149"/>
      <c r="BC119" s="143"/>
      <c r="BE119" s="138"/>
      <c r="BK119" s="137"/>
      <c r="BM119" s="147"/>
      <c r="BN119" s="148"/>
      <c r="BO119" s="808" t="s">
        <v>162</v>
      </c>
      <c r="BP119" s="808"/>
      <c r="BQ119" s="808"/>
      <c r="BR119" s="808"/>
      <c r="BS119" s="149"/>
      <c r="BT119" s="142"/>
      <c r="BU119" s="148"/>
      <c r="BV119" s="808" t="s">
        <v>163</v>
      </c>
      <c r="BW119" s="808"/>
      <c r="BX119" s="808"/>
      <c r="BY119" s="808"/>
      <c r="BZ119" s="149"/>
      <c r="CA119" s="142"/>
      <c r="CB119" s="148"/>
      <c r="CC119" s="811" t="s">
        <v>164</v>
      </c>
      <c r="CD119" s="811"/>
      <c r="CE119" s="811"/>
      <c r="CF119" s="811"/>
      <c r="CG119" s="149"/>
      <c r="CH119" s="143"/>
      <c r="CJ119" s="138"/>
    </row>
    <row r="120" spans="1:88" ht="7.5" customHeight="1">
      <c r="A120" s="137"/>
      <c r="C120" s="147"/>
      <c r="D120" s="150"/>
      <c r="E120" s="809"/>
      <c r="F120" s="809"/>
      <c r="G120" s="809"/>
      <c r="H120" s="809"/>
      <c r="I120" s="151"/>
      <c r="J120" s="142"/>
      <c r="K120" s="150"/>
      <c r="L120" s="809"/>
      <c r="M120" s="809"/>
      <c r="N120" s="809"/>
      <c r="O120" s="809"/>
      <c r="P120" s="151"/>
      <c r="Q120" s="142"/>
      <c r="R120" s="150"/>
      <c r="S120" s="812"/>
      <c r="T120" s="812"/>
      <c r="U120" s="812"/>
      <c r="V120" s="812"/>
      <c r="W120" s="151"/>
      <c r="X120" s="143"/>
      <c r="Z120" s="138"/>
      <c r="AF120" s="137"/>
      <c r="AH120" s="147"/>
      <c r="AI120" s="150"/>
      <c r="AJ120" s="809"/>
      <c r="AK120" s="809"/>
      <c r="AL120" s="809"/>
      <c r="AM120" s="809"/>
      <c r="AN120" s="151"/>
      <c r="AO120" s="142"/>
      <c r="AP120" s="150"/>
      <c r="AQ120" s="809"/>
      <c r="AR120" s="809"/>
      <c r="AS120" s="809"/>
      <c r="AT120" s="809"/>
      <c r="AU120" s="151"/>
      <c r="AV120" s="142"/>
      <c r="AW120" s="150"/>
      <c r="AX120" s="812"/>
      <c r="AY120" s="812"/>
      <c r="AZ120" s="812"/>
      <c r="BA120" s="812"/>
      <c r="BB120" s="151"/>
      <c r="BC120" s="143"/>
      <c r="BE120" s="138"/>
      <c r="BK120" s="137"/>
      <c r="BM120" s="147"/>
      <c r="BN120" s="150"/>
      <c r="BO120" s="809"/>
      <c r="BP120" s="809"/>
      <c r="BQ120" s="809"/>
      <c r="BR120" s="809"/>
      <c r="BS120" s="151"/>
      <c r="BT120" s="142"/>
      <c r="BU120" s="150"/>
      <c r="BV120" s="809"/>
      <c r="BW120" s="809"/>
      <c r="BX120" s="809"/>
      <c r="BY120" s="809"/>
      <c r="BZ120" s="151"/>
      <c r="CA120" s="142"/>
      <c r="CB120" s="150"/>
      <c r="CC120" s="812"/>
      <c r="CD120" s="812"/>
      <c r="CE120" s="812"/>
      <c r="CF120" s="812"/>
      <c r="CG120" s="151"/>
      <c r="CH120" s="143"/>
      <c r="CJ120" s="138"/>
    </row>
    <row r="121" spans="1:88" ht="7.5" customHeight="1">
      <c r="A121" s="137"/>
      <c r="C121" s="147"/>
      <c r="D121" s="152"/>
      <c r="E121" s="810"/>
      <c r="F121" s="810"/>
      <c r="G121" s="810"/>
      <c r="H121" s="810"/>
      <c r="I121" s="153"/>
      <c r="J121" s="142"/>
      <c r="K121" s="152"/>
      <c r="L121" s="810"/>
      <c r="M121" s="810"/>
      <c r="N121" s="810"/>
      <c r="O121" s="810"/>
      <c r="P121" s="153"/>
      <c r="Q121" s="142"/>
      <c r="R121" s="152"/>
      <c r="S121" s="813"/>
      <c r="T121" s="813"/>
      <c r="U121" s="813"/>
      <c r="V121" s="813"/>
      <c r="W121" s="153"/>
      <c r="X121" s="143"/>
      <c r="Z121" s="138"/>
      <c r="AF121" s="137"/>
      <c r="AH121" s="147"/>
      <c r="AI121" s="152"/>
      <c r="AJ121" s="810"/>
      <c r="AK121" s="810"/>
      <c r="AL121" s="810"/>
      <c r="AM121" s="810"/>
      <c r="AN121" s="153"/>
      <c r="AO121" s="142"/>
      <c r="AP121" s="152"/>
      <c r="AQ121" s="810"/>
      <c r="AR121" s="810"/>
      <c r="AS121" s="810"/>
      <c r="AT121" s="810"/>
      <c r="AU121" s="153"/>
      <c r="AV121" s="142"/>
      <c r="AW121" s="152"/>
      <c r="AX121" s="813"/>
      <c r="AY121" s="813"/>
      <c r="AZ121" s="813"/>
      <c r="BA121" s="813"/>
      <c r="BB121" s="153"/>
      <c r="BC121" s="143"/>
      <c r="BE121" s="138"/>
      <c r="BK121" s="137"/>
      <c r="BM121" s="147"/>
      <c r="BN121" s="152"/>
      <c r="BO121" s="810"/>
      <c r="BP121" s="810"/>
      <c r="BQ121" s="810"/>
      <c r="BR121" s="810"/>
      <c r="BS121" s="153"/>
      <c r="BT121" s="142"/>
      <c r="BU121" s="152"/>
      <c r="BV121" s="810"/>
      <c r="BW121" s="810"/>
      <c r="BX121" s="810"/>
      <c r="BY121" s="810"/>
      <c r="BZ121" s="153"/>
      <c r="CA121" s="142"/>
      <c r="CB121" s="152"/>
      <c r="CC121" s="813"/>
      <c r="CD121" s="813"/>
      <c r="CE121" s="813"/>
      <c r="CF121" s="813"/>
      <c r="CG121" s="153"/>
      <c r="CH121" s="143"/>
      <c r="CJ121" s="138"/>
    </row>
    <row r="122" spans="1:88" ht="7.5" customHeight="1">
      <c r="A122" s="137"/>
      <c r="C122" s="147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7"/>
      <c r="S122" s="141"/>
      <c r="T122" s="141"/>
      <c r="U122" s="141"/>
      <c r="V122" s="141"/>
      <c r="W122" s="143"/>
      <c r="X122" s="143"/>
      <c r="Z122" s="138"/>
      <c r="AF122" s="137"/>
      <c r="AH122" s="147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7"/>
      <c r="AX122" s="141"/>
      <c r="AY122" s="141"/>
      <c r="AZ122" s="141"/>
      <c r="BA122" s="141"/>
      <c r="BB122" s="143"/>
      <c r="BC122" s="143"/>
      <c r="BE122" s="138"/>
      <c r="BK122" s="137"/>
      <c r="BM122" s="147"/>
      <c r="BN122" s="141"/>
      <c r="BO122" s="141"/>
      <c r="BP122" s="141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1"/>
      <c r="CA122" s="141"/>
      <c r="CB122" s="147"/>
      <c r="CC122" s="141"/>
      <c r="CD122" s="141"/>
      <c r="CE122" s="141"/>
      <c r="CF122" s="141"/>
      <c r="CG122" s="143"/>
      <c r="CH122" s="143"/>
      <c r="CJ122" s="138"/>
    </row>
    <row r="123" spans="1:88" ht="7.5" customHeight="1">
      <c r="A123" s="137"/>
      <c r="C123" s="147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7"/>
      <c r="S123" s="141"/>
      <c r="T123" s="141"/>
      <c r="U123" s="141"/>
      <c r="V123" s="141"/>
      <c r="W123" s="143"/>
      <c r="X123" s="143"/>
      <c r="Z123" s="138"/>
      <c r="AF123" s="137"/>
      <c r="AH123" s="147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7"/>
      <c r="AX123" s="141"/>
      <c r="AY123" s="141"/>
      <c r="AZ123" s="141"/>
      <c r="BA123" s="141"/>
      <c r="BB123" s="143"/>
      <c r="BC123" s="143"/>
      <c r="BE123" s="138"/>
      <c r="BK123" s="137"/>
      <c r="BM123" s="147"/>
      <c r="BN123" s="141"/>
      <c r="BO123" s="141"/>
      <c r="BP123" s="141"/>
      <c r="BQ123" s="141"/>
      <c r="BR123" s="141"/>
      <c r="BS123" s="141"/>
      <c r="BT123" s="141"/>
      <c r="BU123" s="141"/>
      <c r="BV123" s="141"/>
      <c r="BW123" s="141"/>
      <c r="BX123" s="141"/>
      <c r="BY123" s="141"/>
      <c r="BZ123" s="141"/>
      <c r="CA123" s="141"/>
      <c r="CB123" s="147"/>
      <c r="CC123" s="141"/>
      <c r="CD123" s="141"/>
      <c r="CE123" s="141"/>
      <c r="CF123" s="141"/>
      <c r="CG123" s="143"/>
      <c r="CH123" s="143"/>
      <c r="CJ123" s="138"/>
    </row>
    <row r="124" spans="1:88" ht="7.5" customHeight="1">
      <c r="A124" s="137"/>
      <c r="C124" s="147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7"/>
      <c r="S124" s="141"/>
      <c r="T124" s="141"/>
      <c r="U124" s="141"/>
      <c r="V124" s="141"/>
      <c r="W124" s="143"/>
      <c r="X124" s="143"/>
      <c r="Z124" s="138"/>
      <c r="AF124" s="137"/>
      <c r="AH124" s="147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7"/>
      <c r="AX124" s="141"/>
      <c r="AY124" s="141"/>
      <c r="AZ124" s="141"/>
      <c r="BA124" s="141"/>
      <c r="BB124" s="143"/>
      <c r="BC124" s="143"/>
      <c r="BE124" s="138"/>
      <c r="BK124" s="137"/>
      <c r="BM124" s="147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7"/>
      <c r="CC124" s="141"/>
      <c r="CD124" s="141"/>
      <c r="CE124" s="141"/>
      <c r="CF124" s="141"/>
      <c r="CG124" s="143"/>
      <c r="CH124" s="143"/>
      <c r="CJ124" s="138"/>
    </row>
    <row r="125" spans="1:88" ht="7.5" customHeight="1">
      <c r="A125" s="137"/>
      <c r="C125" s="147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7"/>
      <c r="S125" s="141"/>
      <c r="T125" s="141"/>
      <c r="U125" s="141"/>
      <c r="V125" s="141"/>
      <c r="W125" s="143"/>
      <c r="X125" s="143"/>
      <c r="Z125" s="138"/>
      <c r="AF125" s="137"/>
      <c r="AH125" s="147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7"/>
      <c r="AX125" s="141"/>
      <c r="AY125" s="141"/>
      <c r="AZ125" s="141"/>
      <c r="BA125" s="141"/>
      <c r="BB125" s="143"/>
      <c r="BC125" s="143"/>
      <c r="BE125" s="138"/>
      <c r="BK125" s="137"/>
      <c r="BM125" s="147"/>
      <c r="BN125" s="141"/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1"/>
      <c r="CA125" s="141"/>
      <c r="CB125" s="147"/>
      <c r="CC125" s="141"/>
      <c r="CD125" s="141"/>
      <c r="CE125" s="141"/>
      <c r="CF125" s="141"/>
      <c r="CG125" s="143"/>
      <c r="CH125" s="143"/>
      <c r="CJ125" s="138"/>
    </row>
    <row r="126" spans="1:88" ht="7.5" customHeight="1">
      <c r="A126" s="137"/>
      <c r="C126" s="147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7"/>
      <c r="S126" s="141"/>
      <c r="T126" s="141"/>
      <c r="U126" s="141"/>
      <c r="V126" s="141"/>
      <c r="W126" s="143"/>
      <c r="X126" s="143"/>
      <c r="Z126" s="138"/>
      <c r="AF126" s="137"/>
      <c r="AH126" s="147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7"/>
      <c r="AX126" s="141"/>
      <c r="AY126" s="141"/>
      <c r="AZ126" s="141"/>
      <c r="BA126" s="141"/>
      <c r="BB126" s="143"/>
      <c r="BC126" s="143"/>
      <c r="BE126" s="138"/>
      <c r="BK126" s="137"/>
      <c r="BM126" s="147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47"/>
      <c r="CC126" s="141"/>
      <c r="CD126" s="141"/>
      <c r="CE126" s="141"/>
      <c r="CF126" s="141"/>
      <c r="CG126" s="143"/>
      <c r="CH126" s="143"/>
      <c r="CJ126" s="138"/>
    </row>
    <row r="127" spans="1:88" ht="7.5" customHeight="1">
      <c r="A127" s="137"/>
      <c r="C127" s="147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7"/>
      <c r="S127" s="141"/>
      <c r="T127" s="141"/>
      <c r="U127" s="141"/>
      <c r="V127" s="141"/>
      <c r="W127" s="143"/>
      <c r="X127" s="143"/>
      <c r="Z127" s="138"/>
      <c r="AF127" s="137"/>
      <c r="AH127" s="147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7"/>
      <c r="AX127" s="141"/>
      <c r="AY127" s="141"/>
      <c r="AZ127" s="141"/>
      <c r="BA127" s="141"/>
      <c r="BB127" s="143"/>
      <c r="BC127" s="143"/>
      <c r="BE127" s="138"/>
      <c r="BK127" s="137"/>
      <c r="BM127" s="147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147"/>
      <c r="CC127" s="141"/>
      <c r="CD127" s="141"/>
      <c r="CE127" s="141"/>
      <c r="CF127" s="141"/>
      <c r="CG127" s="143"/>
      <c r="CH127" s="143"/>
      <c r="CJ127" s="138"/>
    </row>
    <row r="128" spans="1:88" ht="4.5" customHeight="1">
      <c r="A128" s="137"/>
      <c r="C128" s="147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55"/>
      <c r="S128" s="144"/>
      <c r="T128" s="144"/>
      <c r="U128" s="144"/>
      <c r="V128" s="144"/>
      <c r="W128" s="145"/>
      <c r="X128" s="143"/>
      <c r="Z128" s="138"/>
      <c r="AF128" s="137"/>
      <c r="AH128" s="147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55"/>
      <c r="AX128" s="144"/>
      <c r="AY128" s="144"/>
      <c r="AZ128" s="144"/>
      <c r="BA128" s="144"/>
      <c r="BB128" s="145"/>
      <c r="BC128" s="143"/>
      <c r="BE128" s="138"/>
      <c r="BK128" s="137"/>
      <c r="BM128" s="147"/>
      <c r="BN128" s="141"/>
      <c r="BO128" s="141"/>
      <c r="BP128" s="141"/>
      <c r="BQ128" s="141"/>
      <c r="BR128" s="141"/>
      <c r="BS128" s="141"/>
      <c r="BT128" s="141"/>
      <c r="BU128" s="141"/>
      <c r="BV128" s="141"/>
      <c r="BW128" s="141"/>
      <c r="BX128" s="141"/>
      <c r="BY128" s="141"/>
      <c r="BZ128" s="141"/>
      <c r="CA128" s="141"/>
      <c r="CB128" s="155"/>
      <c r="CC128" s="144"/>
      <c r="CD128" s="144"/>
      <c r="CE128" s="144"/>
      <c r="CF128" s="144"/>
      <c r="CG128" s="145"/>
      <c r="CH128" s="143"/>
      <c r="CJ128" s="138"/>
    </row>
    <row r="129" spans="1:88" ht="11.25" customHeight="1">
      <c r="A129" s="137"/>
      <c r="C129" s="147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804" t="s">
        <v>165</v>
      </c>
      <c r="S129" s="804"/>
      <c r="T129" s="804"/>
      <c r="U129" s="804"/>
      <c r="V129" s="804"/>
      <c r="W129" s="804"/>
      <c r="X129" s="143"/>
      <c r="Z129" s="138"/>
      <c r="AF129" s="137"/>
      <c r="AH129" s="147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804" t="s">
        <v>165</v>
      </c>
      <c r="AX129" s="804"/>
      <c r="AY129" s="804"/>
      <c r="AZ129" s="804"/>
      <c r="BA129" s="804"/>
      <c r="BB129" s="804"/>
      <c r="BC129" s="143"/>
      <c r="BE129" s="138"/>
      <c r="BK129" s="137"/>
      <c r="BM129" s="147"/>
      <c r="BN129" s="141"/>
      <c r="BO129" s="141"/>
      <c r="BP129" s="141"/>
      <c r="BQ129" s="141"/>
      <c r="BR129" s="141"/>
      <c r="BS129" s="141"/>
      <c r="BT129" s="141"/>
      <c r="BU129" s="141"/>
      <c r="BV129" s="141"/>
      <c r="BW129" s="141"/>
      <c r="BX129" s="141"/>
      <c r="BY129" s="141"/>
      <c r="BZ129" s="141"/>
      <c r="CA129" s="141"/>
      <c r="CB129" s="804" t="s">
        <v>165</v>
      </c>
      <c r="CC129" s="804"/>
      <c r="CD129" s="804"/>
      <c r="CE129" s="804"/>
      <c r="CF129" s="804"/>
      <c r="CG129" s="804"/>
      <c r="CH129" s="143"/>
      <c r="CJ129" s="138"/>
    </row>
    <row r="130" spans="1:88" ht="3.75" customHeight="1">
      <c r="A130" s="137"/>
      <c r="C130" s="155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5"/>
      <c r="Z130" s="138"/>
      <c r="AF130" s="137"/>
      <c r="AH130" s="155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5"/>
      <c r="BE130" s="138"/>
      <c r="BK130" s="137"/>
      <c r="BM130" s="155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5"/>
      <c r="CJ130" s="138"/>
    </row>
    <row r="131" spans="1:88" ht="4.5" customHeight="1">
      <c r="A131" s="137"/>
      <c r="Z131" s="138"/>
      <c r="AF131" s="137"/>
      <c r="BE131" s="138"/>
      <c r="BK131" s="137"/>
      <c r="CJ131" s="138"/>
    </row>
    <row r="132" spans="1:88" ht="12" customHeight="1">
      <c r="A132" s="137"/>
      <c r="D132" s="156" t="s">
        <v>166</v>
      </c>
      <c r="K132" s="133"/>
      <c r="L132" s="134"/>
      <c r="M132" s="134"/>
      <c r="N132" s="134"/>
      <c r="O132" s="134"/>
      <c r="P132" s="135"/>
      <c r="R132" s="133"/>
      <c r="S132" s="134"/>
      <c r="T132" s="134"/>
      <c r="U132" s="134"/>
      <c r="V132" s="134"/>
      <c r="W132" s="135"/>
      <c r="Z132" s="138"/>
      <c r="AF132" s="137"/>
      <c r="AL132" s="156" t="s">
        <v>167</v>
      </c>
      <c r="AX132" s="132" t="s">
        <v>168</v>
      </c>
      <c r="BE132" s="138"/>
      <c r="BK132" s="137"/>
      <c r="BP132" s="156" t="s">
        <v>169</v>
      </c>
      <c r="CB132" s="132" t="s">
        <v>168</v>
      </c>
      <c r="CJ132" s="138"/>
    </row>
    <row r="133" spans="1:88" ht="12" customHeight="1">
      <c r="A133" s="137"/>
      <c r="D133" s="157" t="s">
        <v>170</v>
      </c>
      <c r="K133" s="158"/>
      <c r="L133" s="159"/>
      <c r="M133" s="159"/>
      <c r="N133" s="159"/>
      <c r="O133" s="159"/>
      <c r="P133" s="160"/>
      <c r="R133" s="158"/>
      <c r="S133" s="159"/>
      <c r="T133" s="159"/>
      <c r="U133" s="159"/>
      <c r="V133" s="159"/>
      <c r="W133" s="160"/>
      <c r="Z133" s="138"/>
      <c r="AF133" s="137"/>
      <c r="BE133" s="138"/>
      <c r="BK133" s="137"/>
      <c r="CJ133" s="138"/>
    </row>
    <row r="134" spans="1:88" ht="3" customHeight="1">
      <c r="A134" s="137"/>
      <c r="Z134" s="138"/>
      <c r="AF134" s="137"/>
      <c r="BE134" s="138"/>
      <c r="BK134" s="137"/>
      <c r="CJ134" s="138"/>
    </row>
    <row r="135" spans="1:88" ht="13.5">
      <c r="A135" s="137"/>
      <c r="H135" s="161" t="s">
        <v>169</v>
      </c>
      <c r="S135" s="132" t="s">
        <v>168</v>
      </c>
      <c r="Z135" s="138"/>
      <c r="AF135" s="137"/>
      <c r="BE135" s="138"/>
      <c r="BK135" s="137"/>
      <c r="CJ135" s="138"/>
    </row>
    <row r="136" spans="1:88" ht="7.5" customHeight="1">
      <c r="A136" s="137"/>
      <c r="Z136" s="138"/>
      <c r="AF136" s="137"/>
      <c r="BE136" s="138"/>
      <c r="BK136" s="137"/>
      <c r="CJ136" s="138"/>
    </row>
    <row r="137" spans="1:88" ht="9.75" customHeight="1">
      <c r="A137" s="137"/>
      <c r="Z137" s="138"/>
      <c r="AF137" s="137"/>
      <c r="BE137" s="138"/>
      <c r="BK137" s="137"/>
      <c r="CJ137" s="138"/>
    </row>
    <row r="138" spans="1:88" ht="15.75" customHeight="1">
      <c r="A138" s="137"/>
      <c r="Z138" s="138"/>
      <c r="AC138" s="136"/>
      <c r="AF138" s="137"/>
      <c r="BE138" s="138"/>
      <c r="BH138" s="136"/>
      <c r="BK138" s="137"/>
      <c r="CJ138" s="138"/>
    </row>
    <row r="139" spans="1:88" ht="14.25" customHeight="1">
      <c r="A139" s="158"/>
      <c r="B139" s="159"/>
      <c r="C139" s="159"/>
      <c r="D139" s="159"/>
      <c r="E139" s="159"/>
      <c r="F139" s="159"/>
      <c r="G139" s="860" t="str">
        <f>('試合順'!$D$1)</f>
        <v>平成27年度　第1回岩手県中学校○○大会</v>
      </c>
      <c r="H139" s="861"/>
      <c r="I139" s="861"/>
      <c r="J139" s="861"/>
      <c r="K139" s="861"/>
      <c r="L139" s="861"/>
      <c r="M139" s="861"/>
      <c r="N139" s="861"/>
      <c r="O139" s="861"/>
      <c r="P139" s="861"/>
      <c r="Q139" s="861"/>
      <c r="R139" s="861"/>
      <c r="S139" s="861"/>
      <c r="T139" s="861"/>
      <c r="U139" s="861"/>
      <c r="V139" s="861"/>
      <c r="W139" s="861"/>
      <c r="X139" s="861"/>
      <c r="Y139" s="861"/>
      <c r="Z139" s="862"/>
      <c r="AC139" s="136"/>
      <c r="AF139" s="158"/>
      <c r="AG139" s="159"/>
      <c r="AH139" s="159"/>
      <c r="AI139" s="159"/>
      <c r="AJ139" s="159"/>
      <c r="AK139" s="159"/>
      <c r="AL139" s="860" t="str">
        <f>('試合順'!$D$1)</f>
        <v>平成27年度　第1回岩手県中学校○○大会</v>
      </c>
      <c r="AM139" s="861"/>
      <c r="AN139" s="861"/>
      <c r="AO139" s="861"/>
      <c r="AP139" s="861"/>
      <c r="AQ139" s="861"/>
      <c r="AR139" s="861"/>
      <c r="AS139" s="861"/>
      <c r="AT139" s="861"/>
      <c r="AU139" s="861"/>
      <c r="AV139" s="861"/>
      <c r="AW139" s="861"/>
      <c r="AX139" s="861"/>
      <c r="AY139" s="861"/>
      <c r="AZ139" s="861"/>
      <c r="BA139" s="861"/>
      <c r="BB139" s="861"/>
      <c r="BC139" s="861"/>
      <c r="BD139" s="861"/>
      <c r="BE139" s="862"/>
      <c r="BH139" s="136"/>
      <c r="BK139" s="158"/>
      <c r="BL139" s="159"/>
      <c r="BM139" s="159"/>
      <c r="BN139" s="159"/>
      <c r="BO139" s="159"/>
      <c r="BP139" s="159"/>
      <c r="BQ139" s="860" t="str">
        <f>('試合順'!$D$1)</f>
        <v>平成27年度　第1回岩手県中学校○○大会</v>
      </c>
      <c r="BR139" s="861"/>
      <c r="BS139" s="861"/>
      <c r="BT139" s="861"/>
      <c r="BU139" s="861"/>
      <c r="BV139" s="861"/>
      <c r="BW139" s="861"/>
      <c r="BX139" s="861"/>
      <c r="BY139" s="861"/>
      <c r="BZ139" s="861"/>
      <c r="CA139" s="861"/>
      <c r="CB139" s="861"/>
      <c r="CC139" s="861"/>
      <c r="CD139" s="861"/>
      <c r="CE139" s="861"/>
      <c r="CF139" s="861"/>
      <c r="CG139" s="861"/>
      <c r="CH139" s="861"/>
      <c r="CI139" s="861"/>
      <c r="CJ139" s="862"/>
    </row>
    <row r="140" spans="29:60" ht="7.5" customHeight="1">
      <c r="AC140" s="136"/>
      <c r="BH140" s="136"/>
    </row>
    <row r="141" spans="29:60" ht="2.25" customHeight="1">
      <c r="AC141" s="136"/>
      <c r="BH141" s="136"/>
    </row>
  </sheetData>
  <sheetProtection/>
  <mergeCells count="129">
    <mergeCell ref="G139:Z139"/>
    <mergeCell ref="AL139:BE139"/>
    <mergeCell ref="BQ139:CJ139"/>
    <mergeCell ref="BQ45:CJ45"/>
    <mergeCell ref="G92:Z92"/>
    <mergeCell ref="AL92:BE92"/>
    <mergeCell ref="BQ92:CJ92"/>
    <mergeCell ref="AH52:AL54"/>
    <mergeCell ref="AN52:BB54"/>
    <mergeCell ref="AL45:BE45"/>
    <mergeCell ref="J2:N4"/>
    <mergeCell ref="O2:Q4"/>
    <mergeCell ref="AO2:AS4"/>
    <mergeCell ref="AT2:AV4"/>
    <mergeCell ref="BT2:BX4"/>
    <mergeCell ref="BY2:CA4"/>
    <mergeCell ref="C9:G12"/>
    <mergeCell ref="H9:X12"/>
    <mergeCell ref="AH9:AL12"/>
    <mergeCell ref="AM9:BC12"/>
    <mergeCell ref="BM5:BQ7"/>
    <mergeCell ref="BS5:CG7"/>
    <mergeCell ref="C5:G7"/>
    <mergeCell ref="I5:W7"/>
    <mergeCell ref="AH5:AL7"/>
    <mergeCell ref="AN5:BB7"/>
    <mergeCell ref="BM9:BQ12"/>
    <mergeCell ref="BR9:CH12"/>
    <mergeCell ref="E15:H17"/>
    <mergeCell ref="L15:O17"/>
    <mergeCell ref="S15:V17"/>
    <mergeCell ref="AJ15:AM17"/>
    <mergeCell ref="AQ15:AT17"/>
    <mergeCell ref="AX15:BA17"/>
    <mergeCell ref="BO15:BR17"/>
    <mergeCell ref="BV15:BY17"/>
    <mergeCell ref="CC15:CF17"/>
    <mergeCell ref="E25:H27"/>
    <mergeCell ref="L25:O27"/>
    <mergeCell ref="S25:V27"/>
    <mergeCell ref="AJ25:AM27"/>
    <mergeCell ref="AQ25:AT27"/>
    <mergeCell ref="AX25:BA27"/>
    <mergeCell ref="BO25:BR27"/>
    <mergeCell ref="BV25:BY27"/>
    <mergeCell ref="CC25:CF27"/>
    <mergeCell ref="CB35:CG35"/>
    <mergeCell ref="J49:N51"/>
    <mergeCell ref="O49:Q51"/>
    <mergeCell ref="AO49:AS51"/>
    <mergeCell ref="AT49:AV51"/>
    <mergeCell ref="BT49:BX51"/>
    <mergeCell ref="BY49:CA51"/>
    <mergeCell ref="G45:Z45"/>
    <mergeCell ref="R35:W35"/>
    <mergeCell ref="AW35:BB35"/>
    <mergeCell ref="BM52:BQ54"/>
    <mergeCell ref="BS52:CG54"/>
    <mergeCell ref="C56:G59"/>
    <mergeCell ref="H56:X59"/>
    <mergeCell ref="AH56:AL59"/>
    <mergeCell ref="AM56:BC59"/>
    <mergeCell ref="BM56:BQ59"/>
    <mergeCell ref="BR56:CH59"/>
    <mergeCell ref="C52:G54"/>
    <mergeCell ref="I52:W54"/>
    <mergeCell ref="AQ62:AT64"/>
    <mergeCell ref="AX62:BA64"/>
    <mergeCell ref="BO62:BR64"/>
    <mergeCell ref="BV62:BY64"/>
    <mergeCell ref="E62:H64"/>
    <mergeCell ref="L62:O64"/>
    <mergeCell ref="S62:V64"/>
    <mergeCell ref="AJ62:AM64"/>
    <mergeCell ref="CC62:CF64"/>
    <mergeCell ref="E72:H74"/>
    <mergeCell ref="L72:O74"/>
    <mergeCell ref="S72:V74"/>
    <mergeCell ref="AJ72:AM74"/>
    <mergeCell ref="AQ72:AT74"/>
    <mergeCell ref="AX72:BA74"/>
    <mergeCell ref="BO72:BR74"/>
    <mergeCell ref="BV72:BY74"/>
    <mergeCell ref="CC72:CF74"/>
    <mergeCell ref="CB82:CG82"/>
    <mergeCell ref="J96:N98"/>
    <mergeCell ref="O96:Q98"/>
    <mergeCell ref="AO96:AS98"/>
    <mergeCell ref="AT96:AV98"/>
    <mergeCell ref="BT96:BX98"/>
    <mergeCell ref="BY96:CA98"/>
    <mergeCell ref="C99:G101"/>
    <mergeCell ref="I99:W101"/>
    <mergeCell ref="AH99:AL101"/>
    <mergeCell ref="AN99:BB101"/>
    <mergeCell ref="R82:W82"/>
    <mergeCell ref="AW82:BB82"/>
    <mergeCell ref="C103:G106"/>
    <mergeCell ref="H103:X106"/>
    <mergeCell ref="AH103:AL106"/>
    <mergeCell ref="AM103:BC106"/>
    <mergeCell ref="BM103:BQ106"/>
    <mergeCell ref="BR103:CH106"/>
    <mergeCell ref="E109:H111"/>
    <mergeCell ref="L109:O111"/>
    <mergeCell ref="S109:V111"/>
    <mergeCell ref="AJ109:AM111"/>
    <mergeCell ref="E119:H121"/>
    <mergeCell ref="L119:O121"/>
    <mergeCell ref="AX109:BA111"/>
    <mergeCell ref="BO109:BR111"/>
    <mergeCell ref="CZ3:CZ5"/>
    <mergeCell ref="CZ8:DB14"/>
    <mergeCell ref="BV109:BY111"/>
    <mergeCell ref="AQ119:AT121"/>
    <mergeCell ref="AX119:BA121"/>
    <mergeCell ref="BO119:BR121"/>
    <mergeCell ref="BM99:BQ101"/>
    <mergeCell ref="BS99:CG101"/>
    <mergeCell ref="R129:W129"/>
    <mergeCell ref="AW129:BB129"/>
    <mergeCell ref="CB129:CG129"/>
    <mergeCell ref="CY3:CY5"/>
    <mergeCell ref="CC109:CF111"/>
    <mergeCell ref="BV119:BY121"/>
    <mergeCell ref="CC119:CF121"/>
    <mergeCell ref="AQ109:AT111"/>
    <mergeCell ref="S119:V121"/>
    <mergeCell ref="AJ119:AM121"/>
  </mergeCells>
  <printOptions/>
  <pageMargins left="0.18" right="0.11" top="0.2" bottom="0.2" header="0.17" footer="0.15"/>
  <pageSetup horizontalDpi="600" verticalDpi="600" orientation="portrait" paperSize="9" scale="7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DA141"/>
  <sheetViews>
    <sheetView zoomScale="75" zoomScaleNormal="75" zoomScalePageLayoutView="0" workbookViewId="0" topLeftCell="A31">
      <selection activeCell="CW34" sqref="CW34"/>
    </sheetView>
  </sheetViews>
  <sheetFormatPr defaultColWidth="9.00390625" defaultRowHeight="13.5"/>
  <cols>
    <col min="1" max="27" width="1.4921875" style="132" customWidth="1"/>
    <col min="28" max="29" width="1.25" style="132" customWidth="1"/>
    <col min="30" max="30" width="1.37890625" style="132" customWidth="1"/>
    <col min="31" max="58" width="1.4921875" style="132" customWidth="1"/>
    <col min="59" max="59" width="1.37890625" style="132" customWidth="1"/>
    <col min="60" max="60" width="0.875" style="132" customWidth="1"/>
    <col min="61" max="61" width="1.00390625" style="132" customWidth="1"/>
    <col min="62" max="88" width="1.4921875" style="132" customWidth="1"/>
    <col min="89" max="93" width="1.25" style="132" customWidth="1"/>
    <col min="94" max="94" width="1.00390625" style="132" customWidth="1"/>
    <col min="95" max="102" width="1.25" style="132" customWidth="1"/>
    <col min="103" max="103" width="16.375" style="132" customWidth="1"/>
    <col min="104" max="16384" width="9.00390625" style="132" customWidth="1"/>
  </cols>
  <sheetData>
    <row r="1" ht="7.5" customHeight="1"/>
    <row r="2" spans="1:88" ht="7.5" customHeight="1" thickBot="1">
      <c r="A2" s="133"/>
      <c r="B2" s="134"/>
      <c r="C2" s="134"/>
      <c r="D2" s="134"/>
      <c r="E2" s="134"/>
      <c r="F2" s="134"/>
      <c r="G2" s="134"/>
      <c r="H2" s="134"/>
      <c r="I2" s="134"/>
      <c r="J2" s="863" t="s">
        <v>179</v>
      </c>
      <c r="K2" s="863"/>
      <c r="L2" s="863"/>
      <c r="M2" s="863"/>
      <c r="N2" s="863"/>
      <c r="O2" s="866">
        <v>1</v>
      </c>
      <c r="P2" s="866"/>
      <c r="Q2" s="866"/>
      <c r="R2" s="134"/>
      <c r="S2" s="134"/>
      <c r="T2" s="134"/>
      <c r="U2" s="134"/>
      <c r="V2" s="134"/>
      <c r="W2" s="134"/>
      <c r="X2" s="134"/>
      <c r="Y2" s="134"/>
      <c r="Z2" s="135"/>
      <c r="AC2" s="136"/>
      <c r="AF2" s="133"/>
      <c r="AG2" s="134"/>
      <c r="AH2" s="134"/>
      <c r="AI2" s="134"/>
      <c r="AJ2" s="134"/>
      <c r="AK2" s="134"/>
      <c r="AL2" s="134"/>
      <c r="AM2" s="134"/>
      <c r="AN2" s="134"/>
      <c r="AO2" s="863" t="s">
        <v>179</v>
      </c>
      <c r="AP2" s="863"/>
      <c r="AQ2" s="863"/>
      <c r="AR2" s="863"/>
      <c r="AS2" s="863"/>
      <c r="AT2" s="866">
        <v>2</v>
      </c>
      <c r="AU2" s="866"/>
      <c r="AV2" s="866"/>
      <c r="AW2" s="134"/>
      <c r="AX2" s="134"/>
      <c r="AY2" s="134"/>
      <c r="AZ2" s="134"/>
      <c r="BA2" s="134"/>
      <c r="BB2" s="134"/>
      <c r="BC2" s="134"/>
      <c r="BD2" s="134"/>
      <c r="BE2" s="135"/>
      <c r="BH2" s="136"/>
      <c r="BK2" s="133"/>
      <c r="BL2" s="134"/>
      <c r="BM2" s="134"/>
      <c r="BN2" s="134"/>
      <c r="BO2" s="134"/>
      <c r="BP2" s="134"/>
      <c r="BQ2" s="134"/>
      <c r="BR2" s="134"/>
      <c r="BS2" s="134"/>
      <c r="BT2" s="863" t="s">
        <v>179</v>
      </c>
      <c r="BU2" s="863"/>
      <c r="BV2" s="863"/>
      <c r="BW2" s="863"/>
      <c r="BX2" s="863"/>
      <c r="BY2" s="866">
        <v>3</v>
      </c>
      <c r="BZ2" s="866"/>
      <c r="CA2" s="866"/>
      <c r="CB2" s="134"/>
      <c r="CC2" s="134"/>
      <c r="CD2" s="134"/>
      <c r="CE2" s="134"/>
      <c r="CF2" s="134"/>
      <c r="CG2" s="134"/>
      <c r="CH2" s="134"/>
      <c r="CI2" s="134"/>
      <c r="CJ2" s="135"/>
    </row>
    <row r="3" spans="1:104" ht="13.5" customHeight="1">
      <c r="A3" s="137"/>
      <c r="J3" s="864"/>
      <c r="K3" s="864"/>
      <c r="L3" s="864"/>
      <c r="M3" s="864"/>
      <c r="N3" s="864"/>
      <c r="O3" s="867"/>
      <c r="P3" s="867"/>
      <c r="Q3" s="867"/>
      <c r="Z3" s="138"/>
      <c r="AC3" s="136"/>
      <c r="AF3" s="137"/>
      <c r="AO3" s="864"/>
      <c r="AP3" s="864"/>
      <c r="AQ3" s="864"/>
      <c r="AR3" s="864"/>
      <c r="AS3" s="864"/>
      <c r="AT3" s="867"/>
      <c r="AU3" s="867"/>
      <c r="AV3" s="867"/>
      <c r="BE3" s="138"/>
      <c r="BH3" s="136"/>
      <c r="BK3" s="137"/>
      <c r="BT3" s="864"/>
      <c r="BU3" s="864"/>
      <c r="BV3" s="864"/>
      <c r="BW3" s="864"/>
      <c r="BX3" s="864"/>
      <c r="BY3" s="867"/>
      <c r="BZ3" s="867"/>
      <c r="CA3" s="867"/>
      <c r="CJ3" s="138"/>
      <c r="CY3" s="805" t="str">
        <f>(ﾍﾞｰｽ!GN28)</f>
        <v>金ヶ崎</v>
      </c>
      <c r="CZ3" s="867"/>
    </row>
    <row r="4" spans="1:104" ht="7.5" customHeight="1">
      <c r="A4" s="137"/>
      <c r="J4" s="865"/>
      <c r="K4" s="865"/>
      <c r="L4" s="865"/>
      <c r="M4" s="865"/>
      <c r="N4" s="865"/>
      <c r="O4" s="868"/>
      <c r="P4" s="868"/>
      <c r="Q4" s="868"/>
      <c r="Z4" s="138"/>
      <c r="AF4" s="137"/>
      <c r="AO4" s="865"/>
      <c r="AP4" s="865"/>
      <c r="AQ4" s="865"/>
      <c r="AR4" s="865"/>
      <c r="AS4" s="865"/>
      <c r="AT4" s="868"/>
      <c r="AU4" s="868"/>
      <c r="AV4" s="868"/>
      <c r="BE4" s="138"/>
      <c r="BK4" s="137"/>
      <c r="BT4" s="865"/>
      <c r="BU4" s="865"/>
      <c r="BV4" s="865"/>
      <c r="BW4" s="865"/>
      <c r="BX4" s="865"/>
      <c r="BY4" s="868"/>
      <c r="BZ4" s="868"/>
      <c r="CA4" s="868"/>
      <c r="CJ4" s="138"/>
      <c r="CY4" s="806"/>
      <c r="CZ4" s="867"/>
    </row>
    <row r="5" spans="1:104" ht="6.75" customHeight="1" thickBot="1">
      <c r="A5" s="137"/>
      <c r="C5" s="818" t="s">
        <v>180</v>
      </c>
      <c r="D5" s="819"/>
      <c r="E5" s="819"/>
      <c r="F5" s="819"/>
      <c r="G5" s="820"/>
      <c r="H5" s="139"/>
      <c r="I5" s="827" t="s">
        <v>181</v>
      </c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140"/>
      <c r="Z5" s="138"/>
      <c r="AF5" s="137"/>
      <c r="AH5" s="818" t="s">
        <v>180</v>
      </c>
      <c r="AI5" s="819"/>
      <c r="AJ5" s="819"/>
      <c r="AK5" s="819"/>
      <c r="AL5" s="820"/>
      <c r="AM5" s="139"/>
      <c r="AN5" s="827" t="s">
        <v>181</v>
      </c>
      <c r="AO5" s="827"/>
      <c r="AP5" s="827"/>
      <c r="AQ5" s="827"/>
      <c r="AR5" s="827"/>
      <c r="AS5" s="827"/>
      <c r="AT5" s="827"/>
      <c r="AU5" s="827"/>
      <c r="AV5" s="827"/>
      <c r="AW5" s="827"/>
      <c r="AX5" s="827"/>
      <c r="AY5" s="827"/>
      <c r="AZ5" s="827"/>
      <c r="BA5" s="827"/>
      <c r="BB5" s="827"/>
      <c r="BC5" s="140"/>
      <c r="BE5" s="138"/>
      <c r="BK5" s="137"/>
      <c r="BM5" s="818" t="s">
        <v>180</v>
      </c>
      <c r="BN5" s="819"/>
      <c r="BO5" s="819"/>
      <c r="BP5" s="819"/>
      <c r="BQ5" s="820"/>
      <c r="BR5" s="139"/>
      <c r="BS5" s="827" t="s">
        <v>181</v>
      </c>
      <c r="BT5" s="827"/>
      <c r="BU5" s="827"/>
      <c r="BV5" s="827"/>
      <c r="BW5" s="827"/>
      <c r="BX5" s="827"/>
      <c r="BY5" s="827"/>
      <c r="BZ5" s="827"/>
      <c r="CA5" s="827"/>
      <c r="CB5" s="827"/>
      <c r="CC5" s="827"/>
      <c r="CD5" s="827"/>
      <c r="CE5" s="827"/>
      <c r="CF5" s="827"/>
      <c r="CG5" s="827"/>
      <c r="CH5" s="140"/>
      <c r="CJ5" s="138"/>
      <c r="CY5" s="807"/>
      <c r="CZ5" s="867"/>
    </row>
    <row r="6" spans="1:88" ht="6.75" customHeight="1">
      <c r="A6" s="137"/>
      <c r="C6" s="821"/>
      <c r="D6" s="822"/>
      <c r="E6" s="822"/>
      <c r="F6" s="822"/>
      <c r="G6" s="823"/>
      <c r="H6" s="141"/>
      <c r="I6" s="828"/>
      <c r="J6" s="828"/>
      <c r="K6" s="828"/>
      <c r="L6" s="828"/>
      <c r="M6" s="828"/>
      <c r="N6" s="828"/>
      <c r="O6" s="828"/>
      <c r="P6" s="828"/>
      <c r="Q6" s="828"/>
      <c r="R6" s="828"/>
      <c r="S6" s="828"/>
      <c r="T6" s="828"/>
      <c r="U6" s="828"/>
      <c r="V6" s="828"/>
      <c r="W6" s="828"/>
      <c r="X6" s="143"/>
      <c r="Z6" s="138"/>
      <c r="AF6" s="137"/>
      <c r="AH6" s="821"/>
      <c r="AI6" s="822"/>
      <c r="AJ6" s="822"/>
      <c r="AK6" s="822"/>
      <c r="AL6" s="823"/>
      <c r="AM6" s="141"/>
      <c r="AN6" s="828"/>
      <c r="AO6" s="828"/>
      <c r="AP6" s="828"/>
      <c r="AQ6" s="828"/>
      <c r="AR6" s="828"/>
      <c r="AS6" s="828"/>
      <c r="AT6" s="828"/>
      <c r="AU6" s="828"/>
      <c r="AV6" s="828"/>
      <c r="AW6" s="828"/>
      <c r="AX6" s="828"/>
      <c r="AY6" s="828"/>
      <c r="AZ6" s="828"/>
      <c r="BA6" s="828"/>
      <c r="BB6" s="828"/>
      <c r="BC6" s="143"/>
      <c r="BE6" s="138"/>
      <c r="BK6" s="137"/>
      <c r="BM6" s="821"/>
      <c r="BN6" s="822"/>
      <c r="BO6" s="822"/>
      <c r="BP6" s="822"/>
      <c r="BQ6" s="823"/>
      <c r="BR6" s="141"/>
      <c r="BS6" s="828"/>
      <c r="BT6" s="828"/>
      <c r="BU6" s="828"/>
      <c r="BV6" s="828"/>
      <c r="BW6" s="828"/>
      <c r="BX6" s="828"/>
      <c r="BY6" s="828"/>
      <c r="BZ6" s="828"/>
      <c r="CA6" s="828"/>
      <c r="CB6" s="828"/>
      <c r="CC6" s="828"/>
      <c r="CD6" s="828"/>
      <c r="CE6" s="828"/>
      <c r="CF6" s="828"/>
      <c r="CG6" s="828"/>
      <c r="CH6" s="143"/>
      <c r="CJ6" s="138"/>
    </row>
    <row r="7" spans="1:88" ht="6.75" customHeight="1">
      <c r="A7" s="137"/>
      <c r="C7" s="824"/>
      <c r="D7" s="825"/>
      <c r="E7" s="825"/>
      <c r="F7" s="825"/>
      <c r="G7" s="826"/>
      <c r="H7" s="144"/>
      <c r="I7" s="829"/>
      <c r="J7" s="829"/>
      <c r="K7" s="829"/>
      <c r="L7" s="829"/>
      <c r="M7" s="829"/>
      <c r="N7" s="829"/>
      <c r="O7" s="829"/>
      <c r="P7" s="829"/>
      <c r="Q7" s="829"/>
      <c r="R7" s="829"/>
      <c r="S7" s="829"/>
      <c r="T7" s="829"/>
      <c r="U7" s="829"/>
      <c r="V7" s="829"/>
      <c r="W7" s="829"/>
      <c r="X7" s="145"/>
      <c r="Z7" s="138"/>
      <c r="AF7" s="137"/>
      <c r="AH7" s="824"/>
      <c r="AI7" s="825"/>
      <c r="AJ7" s="825"/>
      <c r="AK7" s="825"/>
      <c r="AL7" s="826"/>
      <c r="AM7" s="144"/>
      <c r="AN7" s="829"/>
      <c r="AO7" s="829"/>
      <c r="AP7" s="829"/>
      <c r="AQ7" s="829"/>
      <c r="AR7" s="829"/>
      <c r="AS7" s="829"/>
      <c r="AT7" s="829"/>
      <c r="AU7" s="829"/>
      <c r="AV7" s="829"/>
      <c r="AW7" s="829"/>
      <c r="AX7" s="829"/>
      <c r="AY7" s="829"/>
      <c r="AZ7" s="829"/>
      <c r="BA7" s="829"/>
      <c r="BB7" s="829"/>
      <c r="BC7" s="145"/>
      <c r="BE7" s="138"/>
      <c r="BK7" s="137"/>
      <c r="BM7" s="824"/>
      <c r="BN7" s="825"/>
      <c r="BO7" s="825"/>
      <c r="BP7" s="825"/>
      <c r="BQ7" s="826"/>
      <c r="BR7" s="144"/>
      <c r="BS7" s="829"/>
      <c r="BT7" s="829"/>
      <c r="BU7" s="829"/>
      <c r="BV7" s="829"/>
      <c r="BW7" s="829"/>
      <c r="BX7" s="829"/>
      <c r="BY7" s="829"/>
      <c r="BZ7" s="829"/>
      <c r="CA7" s="829"/>
      <c r="CB7" s="829"/>
      <c r="CC7" s="829"/>
      <c r="CD7" s="829"/>
      <c r="CE7" s="829"/>
      <c r="CF7" s="829"/>
      <c r="CG7" s="829"/>
      <c r="CH7" s="145"/>
      <c r="CJ7" s="138"/>
    </row>
    <row r="8" spans="1:88" ht="7.5" customHeight="1">
      <c r="A8" s="137"/>
      <c r="Z8" s="138"/>
      <c r="AF8" s="137"/>
      <c r="BE8" s="138"/>
      <c r="BK8" s="137"/>
      <c r="CJ8" s="138"/>
    </row>
    <row r="9" spans="1:88" ht="7.5" customHeight="1" thickBot="1">
      <c r="A9" s="137"/>
      <c r="C9" s="830" t="s">
        <v>158</v>
      </c>
      <c r="D9" s="831"/>
      <c r="E9" s="831"/>
      <c r="F9" s="831"/>
      <c r="G9" s="832"/>
      <c r="H9" s="839" t="str">
        <f>($CY$3)</f>
        <v>金ヶ崎</v>
      </c>
      <c r="I9" s="840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840"/>
      <c r="W9" s="840"/>
      <c r="X9" s="841"/>
      <c r="Z9" s="138"/>
      <c r="AF9" s="137"/>
      <c r="AH9" s="830" t="s">
        <v>158</v>
      </c>
      <c r="AI9" s="831"/>
      <c r="AJ9" s="831"/>
      <c r="AK9" s="831"/>
      <c r="AL9" s="832"/>
      <c r="AM9" s="839" t="str">
        <f>($CY$3)</f>
        <v>金ヶ崎</v>
      </c>
      <c r="AN9" s="840"/>
      <c r="AO9" s="840"/>
      <c r="AP9" s="840"/>
      <c r="AQ9" s="840"/>
      <c r="AR9" s="840"/>
      <c r="AS9" s="840"/>
      <c r="AT9" s="840"/>
      <c r="AU9" s="840"/>
      <c r="AV9" s="840"/>
      <c r="AW9" s="840"/>
      <c r="AX9" s="840"/>
      <c r="AY9" s="840"/>
      <c r="AZ9" s="840"/>
      <c r="BA9" s="840"/>
      <c r="BB9" s="840"/>
      <c r="BC9" s="841"/>
      <c r="BE9" s="138"/>
      <c r="BK9" s="137"/>
      <c r="BM9" s="830" t="s">
        <v>158</v>
      </c>
      <c r="BN9" s="831"/>
      <c r="BO9" s="831"/>
      <c r="BP9" s="831"/>
      <c r="BQ9" s="832"/>
      <c r="BR9" s="839" t="str">
        <f>($CY$3)</f>
        <v>金ヶ崎</v>
      </c>
      <c r="BS9" s="840"/>
      <c r="BT9" s="840"/>
      <c r="BU9" s="840"/>
      <c r="BV9" s="840"/>
      <c r="BW9" s="840"/>
      <c r="BX9" s="840"/>
      <c r="BY9" s="840"/>
      <c r="BZ9" s="840"/>
      <c r="CA9" s="840"/>
      <c r="CB9" s="840"/>
      <c r="CC9" s="840"/>
      <c r="CD9" s="840"/>
      <c r="CE9" s="840"/>
      <c r="CF9" s="840"/>
      <c r="CG9" s="840"/>
      <c r="CH9" s="841"/>
      <c r="CJ9" s="138"/>
    </row>
    <row r="10" spans="1:103" ht="7.5" customHeight="1">
      <c r="A10" s="137"/>
      <c r="C10" s="833"/>
      <c r="D10" s="834"/>
      <c r="E10" s="834"/>
      <c r="F10" s="834"/>
      <c r="G10" s="835"/>
      <c r="H10" s="842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43"/>
      <c r="X10" s="844"/>
      <c r="Z10" s="138"/>
      <c r="AF10" s="137"/>
      <c r="AH10" s="833"/>
      <c r="AI10" s="834"/>
      <c r="AJ10" s="834"/>
      <c r="AK10" s="834"/>
      <c r="AL10" s="835"/>
      <c r="AM10" s="842"/>
      <c r="AN10" s="843"/>
      <c r="AO10" s="843"/>
      <c r="AP10" s="843"/>
      <c r="AQ10" s="843"/>
      <c r="AR10" s="843"/>
      <c r="AS10" s="843"/>
      <c r="AT10" s="843"/>
      <c r="AU10" s="843"/>
      <c r="AV10" s="843"/>
      <c r="AW10" s="843"/>
      <c r="AX10" s="843"/>
      <c r="AY10" s="843"/>
      <c r="AZ10" s="843"/>
      <c r="BA10" s="843"/>
      <c r="BB10" s="843"/>
      <c r="BC10" s="844"/>
      <c r="BE10" s="138"/>
      <c r="BK10" s="137"/>
      <c r="BM10" s="833"/>
      <c r="BN10" s="834"/>
      <c r="BO10" s="834"/>
      <c r="BP10" s="834"/>
      <c r="BQ10" s="835"/>
      <c r="BR10" s="842"/>
      <c r="BS10" s="843"/>
      <c r="BT10" s="843"/>
      <c r="BU10" s="843"/>
      <c r="BV10" s="843"/>
      <c r="BW10" s="843"/>
      <c r="BX10" s="843"/>
      <c r="BY10" s="843"/>
      <c r="BZ10" s="843"/>
      <c r="CA10" s="843"/>
      <c r="CB10" s="843"/>
      <c r="CC10" s="843"/>
      <c r="CD10" s="843"/>
      <c r="CE10" s="843"/>
      <c r="CF10" s="843"/>
      <c r="CG10" s="843"/>
      <c r="CH10" s="844"/>
      <c r="CJ10" s="138"/>
      <c r="CY10" s="869" t="str">
        <f>(ﾍﾞｰｽ!GR28)</f>
        <v>花巻</v>
      </c>
    </row>
    <row r="11" spans="1:103" ht="7.5" customHeight="1">
      <c r="A11" s="137"/>
      <c r="C11" s="833"/>
      <c r="D11" s="834"/>
      <c r="E11" s="834"/>
      <c r="F11" s="834"/>
      <c r="G11" s="835"/>
      <c r="H11" s="842"/>
      <c r="I11" s="843"/>
      <c r="J11" s="843"/>
      <c r="K11" s="843"/>
      <c r="L11" s="843"/>
      <c r="M11" s="843"/>
      <c r="N11" s="843"/>
      <c r="O11" s="843"/>
      <c r="P11" s="843"/>
      <c r="Q11" s="843"/>
      <c r="R11" s="843"/>
      <c r="S11" s="843"/>
      <c r="T11" s="843"/>
      <c r="U11" s="843"/>
      <c r="V11" s="843"/>
      <c r="W11" s="843"/>
      <c r="X11" s="844"/>
      <c r="Z11" s="138"/>
      <c r="AF11" s="137"/>
      <c r="AH11" s="833"/>
      <c r="AI11" s="834"/>
      <c r="AJ11" s="834"/>
      <c r="AK11" s="834"/>
      <c r="AL11" s="835"/>
      <c r="AM11" s="842"/>
      <c r="AN11" s="843"/>
      <c r="AO11" s="843"/>
      <c r="AP11" s="843"/>
      <c r="AQ11" s="843"/>
      <c r="AR11" s="843"/>
      <c r="AS11" s="843"/>
      <c r="AT11" s="843"/>
      <c r="AU11" s="843"/>
      <c r="AV11" s="843"/>
      <c r="AW11" s="843"/>
      <c r="AX11" s="843"/>
      <c r="AY11" s="843"/>
      <c r="AZ11" s="843"/>
      <c r="BA11" s="843"/>
      <c r="BB11" s="843"/>
      <c r="BC11" s="844"/>
      <c r="BE11" s="138"/>
      <c r="BK11" s="137"/>
      <c r="BM11" s="833"/>
      <c r="BN11" s="834"/>
      <c r="BO11" s="834"/>
      <c r="BP11" s="834"/>
      <c r="BQ11" s="835"/>
      <c r="BR11" s="842"/>
      <c r="BS11" s="843"/>
      <c r="BT11" s="843"/>
      <c r="BU11" s="843"/>
      <c r="BV11" s="843"/>
      <c r="BW11" s="843"/>
      <c r="BX11" s="843"/>
      <c r="BY11" s="843"/>
      <c r="BZ11" s="843"/>
      <c r="CA11" s="843"/>
      <c r="CB11" s="843"/>
      <c r="CC11" s="843"/>
      <c r="CD11" s="843"/>
      <c r="CE11" s="843"/>
      <c r="CF11" s="843"/>
      <c r="CG11" s="843"/>
      <c r="CH11" s="844"/>
      <c r="CJ11" s="138"/>
      <c r="CY11" s="870"/>
    </row>
    <row r="12" spans="1:103" ht="7.5" customHeight="1">
      <c r="A12" s="137"/>
      <c r="C12" s="836"/>
      <c r="D12" s="837"/>
      <c r="E12" s="837"/>
      <c r="F12" s="837"/>
      <c r="G12" s="838"/>
      <c r="H12" s="845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6"/>
      <c r="X12" s="847"/>
      <c r="Z12" s="138"/>
      <c r="AF12" s="137"/>
      <c r="AH12" s="836"/>
      <c r="AI12" s="837"/>
      <c r="AJ12" s="837"/>
      <c r="AK12" s="837"/>
      <c r="AL12" s="838"/>
      <c r="AM12" s="845"/>
      <c r="AN12" s="846"/>
      <c r="AO12" s="846"/>
      <c r="AP12" s="846"/>
      <c r="AQ12" s="846"/>
      <c r="AR12" s="846"/>
      <c r="AS12" s="846"/>
      <c r="AT12" s="846"/>
      <c r="AU12" s="846"/>
      <c r="AV12" s="846"/>
      <c r="AW12" s="846"/>
      <c r="AX12" s="846"/>
      <c r="AY12" s="846"/>
      <c r="AZ12" s="846"/>
      <c r="BA12" s="846"/>
      <c r="BB12" s="846"/>
      <c r="BC12" s="847"/>
      <c r="BE12" s="138"/>
      <c r="BK12" s="137"/>
      <c r="BM12" s="836"/>
      <c r="BN12" s="837"/>
      <c r="BO12" s="837"/>
      <c r="BP12" s="837"/>
      <c r="BQ12" s="838"/>
      <c r="BR12" s="845"/>
      <c r="BS12" s="846"/>
      <c r="BT12" s="846"/>
      <c r="BU12" s="846"/>
      <c r="BV12" s="846"/>
      <c r="BW12" s="846"/>
      <c r="BX12" s="846"/>
      <c r="BY12" s="846"/>
      <c r="BZ12" s="846"/>
      <c r="CA12" s="846"/>
      <c r="CB12" s="846"/>
      <c r="CC12" s="846"/>
      <c r="CD12" s="846"/>
      <c r="CE12" s="846"/>
      <c r="CF12" s="846"/>
      <c r="CG12" s="846"/>
      <c r="CH12" s="847"/>
      <c r="CJ12" s="138"/>
      <c r="CY12" s="870"/>
    </row>
    <row r="13" spans="1:103" ht="7.5" customHeight="1" thickBot="1">
      <c r="A13" s="137"/>
      <c r="Z13" s="138"/>
      <c r="AF13" s="137"/>
      <c r="BE13" s="138"/>
      <c r="BK13" s="137"/>
      <c r="CJ13" s="138"/>
      <c r="CY13" s="871"/>
    </row>
    <row r="14" spans="1:88" ht="7.5" customHeight="1">
      <c r="A14" s="137"/>
      <c r="C14" s="146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40"/>
      <c r="Z14" s="138"/>
      <c r="AF14" s="137"/>
      <c r="AH14" s="146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40"/>
      <c r="BE14" s="138"/>
      <c r="BK14" s="137"/>
      <c r="BM14" s="146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40"/>
      <c r="CJ14" s="138"/>
    </row>
    <row r="15" spans="1:88" ht="7.5" customHeight="1">
      <c r="A15" s="137"/>
      <c r="C15" s="147"/>
      <c r="D15" s="148"/>
      <c r="E15" s="808" t="s">
        <v>182</v>
      </c>
      <c r="F15" s="808"/>
      <c r="G15" s="808"/>
      <c r="H15" s="808"/>
      <c r="I15" s="149"/>
      <c r="J15" s="142"/>
      <c r="K15" s="148"/>
      <c r="L15" s="808" t="s">
        <v>183</v>
      </c>
      <c r="M15" s="808"/>
      <c r="N15" s="808"/>
      <c r="O15" s="808"/>
      <c r="P15" s="149"/>
      <c r="Q15" s="142"/>
      <c r="R15" s="148"/>
      <c r="S15" s="808" t="s">
        <v>184</v>
      </c>
      <c r="T15" s="808"/>
      <c r="U15" s="808"/>
      <c r="V15" s="808"/>
      <c r="W15" s="149"/>
      <c r="X15" s="143"/>
      <c r="Z15" s="138"/>
      <c r="AF15" s="137"/>
      <c r="AH15" s="147"/>
      <c r="AI15" s="148"/>
      <c r="AJ15" s="808" t="s">
        <v>182</v>
      </c>
      <c r="AK15" s="808"/>
      <c r="AL15" s="808"/>
      <c r="AM15" s="808"/>
      <c r="AN15" s="149"/>
      <c r="AO15" s="142"/>
      <c r="AP15" s="148"/>
      <c r="AQ15" s="808" t="s">
        <v>183</v>
      </c>
      <c r="AR15" s="808"/>
      <c r="AS15" s="808"/>
      <c r="AT15" s="808"/>
      <c r="AU15" s="149"/>
      <c r="AV15" s="142"/>
      <c r="AW15" s="148"/>
      <c r="AX15" s="808" t="s">
        <v>184</v>
      </c>
      <c r="AY15" s="808"/>
      <c r="AZ15" s="808"/>
      <c r="BA15" s="808"/>
      <c r="BB15" s="149"/>
      <c r="BC15" s="143"/>
      <c r="BE15" s="138"/>
      <c r="BK15" s="137"/>
      <c r="BM15" s="147"/>
      <c r="BN15" s="148"/>
      <c r="BO15" s="808" t="s">
        <v>182</v>
      </c>
      <c r="BP15" s="808"/>
      <c r="BQ15" s="808"/>
      <c r="BR15" s="808"/>
      <c r="BS15" s="149"/>
      <c r="BT15" s="142"/>
      <c r="BU15" s="148"/>
      <c r="BV15" s="808" t="s">
        <v>183</v>
      </c>
      <c r="BW15" s="808"/>
      <c r="BX15" s="808"/>
      <c r="BY15" s="808"/>
      <c r="BZ15" s="149"/>
      <c r="CA15" s="142"/>
      <c r="CB15" s="148"/>
      <c r="CC15" s="808" t="s">
        <v>184</v>
      </c>
      <c r="CD15" s="808"/>
      <c r="CE15" s="808"/>
      <c r="CF15" s="808"/>
      <c r="CG15" s="149"/>
      <c r="CH15" s="143"/>
      <c r="CJ15" s="138"/>
    </row>
    <row r="16" spans="1:88" ht="7.5" customHeight="1">
      <c r="A16" s="137"/>
      <c r="C16" s="147"/>
      <c r="D16" s="150"/>
      <c r="E16" s="809"/>
      <c r="F16" s="809"/>
      <c r="G16" s="809"/>
      <c r="H16" s="809"/>
      <c r="I16" s="151"/>
      <c r="J16" s="142"/>
      <c r="K16" s="150"/>
      <c r="L16" s="809"/>
      <c r="M16" s="809"/>
      <c r="N16" s="809"/>
      <c r="O16" s="809"/>
      <c r="P16" s="151"/>
      <c r="Q16" s="142"/>
      <c r="R16" s="150"/>
      <c r="S16" s="809"/>
      <c r="T16" s="809"/>
      <c r="U16" s="809"/>
      <c r="V16" s="809"/>
      <c r="W16" s="151"/>
      <c r="X16" s="143"/>
      <c r="Z16" s="138"/>
      <c r="AF16" s="137"/>
      <c r="AH16" s="147"/>
      <c r="AI16" s="150"/>
      <c r="AJ16" s="809"/>
      <c r="AK16" s="809"/>
      <c r="AL16" s="809"/>
      <c r="AM16" s="809"/>
      <c r="AN16" s="151"/>
      <c r="AO16" s="142"/>
      <c r="AP16" s="150"/>
      <c r="AQ16" s="809"/>
      <c r="AR16" s="809"/>
      <c r="AS16" s="809"/>
      <c r="AT16" s="809"/>
      <c r="AU16" s="151"/>
      <c r="AV16" s="142"/>
      <c r="AW16" s="150"/>
      <c r="AX16" s="809"/>
      <c r="AY16" s="809"/>
      <c r="AZ16" s="809"/>
      <c r="BA16" s="809"/>
      <c r="BB16" s="151"/>
      <c r="BC16" s="143"/>
      <c r="BE16" s="138"/>
      <c r="BK16" s="137"/>
      <c r="BM16" s="147"/>
      <c r="BN16" s="150"/>
      <c r="BO16" s="809"/>
      <c r="BP16" s="809"/>
      <c r="BQ16" s="809"/>
      <c r="BR16" s="809"/>
      <c r="BS16" s="151"/>
      <c r="BT16" s="142"/>
      <c r="BU16" s="150"/>
      <c r="BV16" s="809"/>
      <c r="BW16" s="809"/>
      <c r="BX16" s="809"/>
      <c r="BY16" s="809"/>
      <c r="BZ16" s="151"/>
      <c r="CA16" s="142"/>
      <c r="CB16" s="150"/>
      <c r="CC16" s="809"/>
      <c r="CD16" s="809"/>
      <c r="CE16" s="809"/>
      <c r="CF16" s="809"/>
      <c r="CG16" s="151"/>
      <c r="CH16" s="143"/>
      <c r="CJ16" s="138"/>
    </row>
    <row r="17" spans="1:88" ht="7.5" customHeight="1">
      <c r="A17" s="137"/>
      <c r="C17" s="147"/>
      <c r="D17" s="152"/>
      <c r="E17" s="810"/>
      <c r="F17" s="810"/>
      <c r="G17" s="810"/>
      <c r="H17" s="810"/>
      <c r="I17" s="153"/>
      <c r="J17" s="142"/>
      <c r="K17" s="152"/>
      <c r="L17" s="810"/>
      <c r="M17" s="810"/>
      <c r="N17" s="810"/>
      <c r="O17" s="810"/>
      <c r="P17" s="153"/>
      <c r="Q17" s="142"/>
      <c r="R17" s="152"/>
      <c r="S17" s="810"/>
      <c r="T17" s="810"/>
      <c r="U17" s="810"/>
      <c r="V17" s="810"/>
      <c r="W17" s="153"/>
      <c r="X17" s="143"/>
      <c r="Z17" s="138"/>
      <c r="AF17" s="137"/>
      <c r="AH17" s="147"/>
      <c r="AI17" s="152"/>
      <c r="AJ17" s="810"/>
      <c r="AK17" s="810"/>
      <c r="AL17" s="810"/>
      <c r="AM17" s="810"/>
      <c r="AN17" s="153"/>
      <c r="AO17" s="142"/>
      <c r="AP17" s="152"/>
      <c r="AQ17" s="810"/>
      <c r="AR17" s="810"/>
      <c r="AS17" s="810"/>
      <c r="AT17" s="810"/>
      <c r="AU17" s="153"/>
      <c r="AV17" s="142"/>
      <c r="AW17" s="152"/>
      <c r="AX17" s="810"/>
      <c r="AY17" s="810"/>
      <c r="AZ17" s="810"/>
      <c r="BA17" s="810"/>
      <c r="BB17" s="153"/>
      <c r="BC17" s="143"/>
      <c r="BE17" s="138"/>
      <c r="BK17" s="137"/>
      <c r="BM17" s="147"/>
      <c r="BN17" s="152"/>
      <c r="BO17" s="810"/>
      <c r="BP17" s="810"/>
      <c r="BQ17" s="810"/>
      <c r="BR17" s="810"/>
      <c r="BS17" s="153"/>
      <c r="BT17" s="142"/>
      <c r="BU17" s="152"/>
      <c r="BV17" s="810"/>
      <c r="BW17" s="810"/>
      <c r="BX17" s="810"/>
      <c r="BY17" s="810"/>
      <c r="BZ17" s="153"/>
      <c r="CA17" s="142"/>
      <c r="CB17" s="152"/>
      <c r="CC17" s="810"/>
      <c r="CD17" s="810"/>
      <c r="CE17" s="810"/>
      <c r="CF17" s="810"/>
      <c r="CG17" s="153"/>
      <c r="CH17" s="143"/>
      <c r="CJ17" s="138"/>
    </row>
    <row r="18" spans="1:88" ht="7.5" customHeight="1">
      <c r="A18" s="137"/>
      <c r="C18" s="147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3"/>
      <c r="Z18" s="138"/>
      <c r="AC18" s="154"/>
      <c r="AF18" s="137"/>
      <c r="AH18" s="147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3"/>
      <c r="BE18" s="138"/>
      <c r="BK18" s="137"/>
      <c r="BM18" s="147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3"/>
      <c r="CJ18" s="138"/>
    </row>
    <row r="19" spans="1:88" ht="7.5" customHeight="1">
      <c r="A19" s="137"/>
      <c r="C19" s="147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3"/>
      <c r="Z19" s="138"/>
      <c r="AC19" s="154"/>
      <c r="AF19" s="137"/>
      <c r="AH19" s="147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3"/>
      <c r="BE19" s="138"/>
      <c r="BK19" s="137"/>
      <c r="BM19" s="147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3"/>
      <c r="CJ19" s="138"/>
    </row>
    <row r="20" spans="1:88" ht="7.5" customHeight="1">
      <c r="A20" s="137"/>
      <c r="C20" s="147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3"/>
      <c r="Z20" s="138"/>
      <c r="AC20" s="154"/>
      <c r="AF20" s="137"/>
      <c r="AH20" s="147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3"/>
      <c r="BE20" s="138"/>
      <c r="BH20" s="136"/>
      <c r="BK20" s="137"/>
      <c r="BM20" s="147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3"/>
      <c r="CJ20" s="138"/>
    </row>
    <row r="21" spans="1:88" ht="7.5" customHeight="1">
      <c r="A21" s="137"/>
      <c r="C21" s="147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3"/>
      <c r="Z21" s="138"/>
      <c r="AC21" s="154"/>
      <c r="AF21" s="137"/>
      <c r="AH21" s="147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3"/>
      <c r="BE21" s="138"/>
      <c r="BH21" s="136"/>
      <c r="BK21" s="137"/>
      <c r="BM21" s="147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3"/>
      <c r="CJ21" s="138"/>
    </row>
    <row r="22" spans="1:88" ht="7.5" customHeight="1">
      <c r="A22" s="137"/>
      <c r="C22" s="147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3"/>
      <c r="Z22" s="138"/>
      <c r="AC22" s="154"/>
      <c r="AF22" s="137"/>
      <c r="AH22" s="147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3"/>
      <c r="BE22" s="138"/>
      <c r="BH22" s="136"/>
      <c r="BK22" s="137"/>
      <c r="BM22" s="147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3"/>
      <c r="CJ22" s="138"/>
    </row>
    <row r="23" spans="1:88" ht="7.5" customHeight="1">
      <c r="A23" s="137"/>
      <c r="C23" s="147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3"/>
      <c r="Z23" s="138"/>
      <c r="AC23" s="154"/>
      <c r="AF23" s="137"/>
      <c r="AH23" s="147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3"/>
      <c r="BE23" s="138"/>
      <c r="BH23" s="136"/>
      <c r="BK23" s="137"/>
      <c r="BM23" s="147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3"/>
      <c r="CJ23" s="138"/>
    </row>
    <row r="24" spans="1:88" ht="7.5" customHeight="1">
      <c r="A24" s="137"/>
      <c r="C24" s="147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3"/>
      <c r="Z24" s="138"/>
      <c r="AC24" s="154"/>
      <c r="AF24" s="137"/>
      <c r="AH24" s="147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3"/>
      <c r="BE24" s="138"/>
      <c r="BH24" s="136"/>
      <c r="BK24" s="137"/>
      <c r="BM24" s="147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3"/>
      <c r="CJ24" s="138"/>
    </row>
    <row r="25" spans="1:88" ht="7.5" customHeight="1">
      <c r="A25" s="137"/>
      <c r="C25" s="147"/>
      <c r="D25" s="148"/>
      <c r="E25" s="808" t="s">
        <v>185</v>
      </c>
      <c r="F25" s="808"/>
      <c r="G25" s="808"/>
      <c r="H25" s="808"/>
      <c r="I25" s="149"/>
      <c r="J25" s="142"/>
      <c r="K25" s="148"/>
      <c r="L25" s="808" t="s">
        <v>186</v>
      </c>
      <c r="M25" s="808"/>
      <c r="N25" s="808"/>
      <c r="O25" s="808"/>
      <c r="P25" s="149"/>
      <c r="Q25" s="142"/>
      <c r="R25" s="148"/>
      <c r="S25" s="811" t="s">
        <v>187</v>
      </c>
      <c r="T25" s="811"/>
      <c r="U25" s="811"/>
      <c r="V25" s="811"/>
      <c r="W25" s="149"/>
      <c r="X25" s="143"/>
      <c r="Z25" s="138"/>
      <c r="AC25" s="154"/>
      <c r="AF25" s="137"/>
      <c r="AH25" s="147"/>
      <c r="AI25" s="148"/>
      <c r="AJ25" s="808" t="s">
        <v>185</v>
      </c>
      <c r="AK25" s="808"/>
      <c r="AL25" s="808"/>
      <c r="AM25" s="808"/>
      <c r="AN25" s="149"/>
      <c r="AO25" s="142"/>
      <c r="AP25" s="148"/>
      <c r="AQ25" s="808" t="s">
        <v>186</v>
      </c>
      <c r="AR25" s="808"/>
      <c r="AS25" s="808"/>
      <c r="AT25" s="808"/>
      <c r="AU25" s="149"/>
      <c r="AV25" s="142"/>
      <c r="AW25" s="148"/>
      <c r="AX25" s="811" t="s">
        <v>187</v>
      </c>
      <c r="AY25" s="811"/>
      <c r="AZ25" s="811"/>
      <c r="BA25" s="811"/>
      <c r="BB25" s="149"/>
      <c r="BC25" s="143"/>
      <c r="BE25" s="138"/>
      <c r="BH25" s="136"/>
      <c r="BK25" s="137"/>
      <c r="BM25" s="147"/>
      <c r="BN25" s="148"/>
      <c r="BO25" s="808" t="s">
        <v>185</v>
      </c>
      <c r="BP25" s="808"/>
      <c r="BQ25" s="808"/>
      <c r="BR25" s="808"/>
      <c r="BS25" s="149"/>
      <c r="BT25" s="142"/>
      <c r="BU25" s="148"/>
      <c r="BV25" s="808" t="s">
        <v>186</v>
      </c>
      <c r="BW25" s="808"/>
      <c r="BX25" s="808"/>
      <c r="BY25" s="808"/>
      <c r="BZ25" s="149"/>
      <c r="CA25" s="142"/>
      <c r="CB25" s="148"/>
      <c r="CC25" s="811" t="s">
        <v>187</v>
      </c>
      <c r="CD25" s="811"/>
      <c r="CE25" s="811"/>
      <c r="CF25" s="811"/>
      <c r="CG25" s="149"/>
      <c r="CH25" s="143"/>
      <c r="CJ25" s="138"/>
    </row>
    <row r="26" spans="1:88" ht="7.5" customHeight="1">
      <c r="A26" s="137"/>
      <c r="C26" s="147"/>
      <c r="D26" s="150"/>
      <c r="E26" s="809"/>
      <c r="F26" s="809"/>
      <c r="G26" s="809"/>
      <c r="H26" s="809"/>
      <c r="I26" s="151"/>
      <c r="J26" s="142"/>
      <c r="K26" s="150"/>
      <c r="L26" s="809"/>
      <c r="M26" s="809"/>
      <c r="N26" s="809"/>
      <c r="O26" s="809"/>
      <c r="P26" s="151"/>
      <c r="Q26" s="142"/>
      <c r="R26" s="150"/>
      <c r="S26" s="812"/>
      <c r="T26" s="812"/>
      <c r="U26" s="812"/>
      <c r="V26" s="812"/>
      <c r="W26" s="151"/>
      <c r="X26" s="143"/>
      <c r="Z26" s="138"/>
      <c r="AC26" s="154"/>
      <c r="AF26" s="137"/>
      <c r="AH26" s="147"/>
      <c r="AI26" s="150"/>
      <c r="AJ26" s="809"/>
      <c r="AK26" s="809"/>
      <c r="AL26" s="809"/>
      <c r="AM26" s="809"/>
      <c r="AN26" s="151"/>
      <c r="AO26" s="142"/>
      <c r="AP26" s="150"/>
      <c r="AQ26" s="809"/>
      <c r="AR26" s="809"/>
      <c r="AS26" s="809"/>
      <c r="AT26" s="809"/>
      <c r="AU26" s="151"/>
      <c r="AV26" s="142"/>
      <c r="AW26" s="150"/>
      <c r="AX26" s="812"/>
      <c r="AY26" s="812"/>
      <c r="AZ26" s="812"/>
      <c r="BA26" s="812"/>
      <c r="BB26" s="151"/>
      <c r="BC26" s="143"/>
      <c r="BE26" s="138"/>
      <c r="BH26" s="136"/>
      <c r="BK26" s="137"/>
      <c r="BM26" s="147"/>
      <c r="BN26" s="150"/>
      <c r="BO26" s="809"/>
      <c r="BP26" s="809"/>
      <c r="BQ26" s="809"/>
      <c r="BR26" s="809"/>
      <c r="BS26" s="151"/>
      <c r="BT26" s="142"/>
      <c r="BU26" s="150"/>
      <c r="BV26" s="809"/>
      <c r="BW26" s="809"/>
      <c r="BX26" s="809"/>
      <c r="BY26" s="809"/>
      <c r="BZ26" s="151"/>
      <c r="CA26" s="142"/>
      <c r="CB26" s="150"/>
      <c r="CC26" s="812"/>
      <c r="CD26" s="812"/>
      <c r="CE26" s="812"/>
      <c r="CF26" s="812"/>
      <c r="CG26" s="151"/>
      <c r="CH26" s="143"/>
      <c r="CJ26" s="138"/>
    </row>
    <row r="27" spans="1:88" ht="7.5" customHeight="1">
      <c r="A27" s="137"/>
      <c r="C27" s="147"/>
      <c r="D27" s="152"/>
      <c r="E27" s="810"/>
      <c r="F27" s="810"/>
      <c r="G27" s="810"/>
      <c r="H27" s="810"/>
      <c r="I27" s="153"/>
      <c r="J27" s="142"/>
      <c r="K27" s="152"/>
      <c r="L27" s="810"/>
      <c r="M27" s="810"/>
      <c r="N27" s="810"/>
      <c r="O27" s="810"/>
      <c r="P27" s="153"/>
      <c r="Q27" s="142"/>
      <c r="R27" s="152"/>
      <c r="S27" s="813"/>
      <c r="T27" s="813"/>
      <c r="U27" s="813"/>
      <c r="V27" s="813"/>
      <c r="W27" s="153"/>
      <c r="X27" s="143"/>
      <c r="Z27" s="138"/>
      <c r="AF27" s="137"/>
      <c r="AH27" s="147"/>
      <c r="AI27" s="152"/>
      <c r="AJ27" s="810"/>
      <c r="AK27" s="810"/>
      <c r="AL27" s="810"/>
      <c r="AM27" s="810"/>
      <c r="AN27" s="153"/>
      <c r="AO27" s="142"/>
      <c r="AP27" s="152"/>
      <c r="AQ27" s="810"/>
      <c r="AR27" s="810"/>
      <c r="AS27" s="810"/>
      <c r="AT27" s="810"/>
      <c r="AU27" s="153"/>
      <c r="AV27" s="142"/>
      <c r="AW27" s="152"/>
      <c r="AX27" s="813"/>
      <c r="AY27" s="813"/>
      <c r="AZ27" s="813"/>
      <c r="BA27" s="813"/>
      <c r="BB27" s="153"/>
      <c r="BC27" s="143"/>
      <c r="BE27" s="138"/>
      <c r="BH27" s="136"/>
      <c r="BK27" s="137"/>
      <c r="BM27" s="147"/>
      <c r="BN27" s="152"/>
      <c r="BO27" s="810"/>
      <c r="BP27" s="810"/>
      <c r="BQ27" s="810"/>
      <c r="BR27" s="810"/>
      <c r="BS27" s="153"/>
      <c r="BT27" s="142"/>
      <c r="BU27" s="152"/>
      <c r="BV27" s="810"/>
      <c r="BW27" s="810"/>
      <c r="BX27" s="810"/>
      <c r="BY27" s="810"/>
      <c r="BZ27" s="153"/>
      <c r="CA27" s="142"/>
      <c r="CB27" s="152"/>
      <c r="CC27" s="813"/>
      <c r="CD27" s="813"/>
      <c r="CE27" s="813"/>
      <c r="CF27" s="813"/>
      <c r="CG27" s="153"/>
      <c r="CH27" s="143"/>
      <c r="CJ27" s="138"/>
    </row>
    <row r="28" spans="1:88" ht="7.5" customHeight="1">
      <c r="A28" s="137"/>
      <c r="C28" s="147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7"/>
      <c r="S28" s="141"/>
      <c r="T28" s="141"/>
      <c r="U28" s="141"/>
      <c r="V28" s="141"/>
      <c r="W28" s="143"/>
      <c r="X28" s="143"/>
      <c r="Z28" s="138"/>
      <c r="AF28" s="137"/>
      <c r="AH28" s="147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7"/>
      <c r="AX28" s="141"/>
      <c r="AY28" s="141"/>
      <c r="AZ28" s="141"/>
      <c r="BA28" s="141"/>
      <c r="BB28" s="143"/>
      <c r="BC28" s="143"/>
      <c r="BE28" s="138"/>
      <c r="BH28" s="136"/>
      <c r="BK28" s="137"/>
      <c r="BM28" s="147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7"/>
      <c r="CC28" s="141"/>
      <c r="CD28" s="141"/>
      <c r="CE28" s="141"/>
      <c r="CF28" s="141"/>
      <c r="CG28" s="143"/>
      <c r="CH28" s="143"/>
      <c r="CJ28" s="138"/>
    </row>
    <row r="29" spans="1:103" ht="7.5" customHeight="1">
      <c r="A29" s="137"/>
      <c r="C29" s="147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7"/>
      <c r="S29" s="141"/>
      <c r="T29" s="141"/>
      <c r="U29" s="141"/>
      <c r="V29" s="141"/>
      <c r="W29" s="143"/>
      <c r="X29" s="143"/>
      <c r="Z29" s="138"/>
      <c r="AF29" s="137"/>
      <c r="AH29" s="147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7"/>
      <c r="AX29" s="141"/>
      <c r="AY29" s="141"/>
      <c r="AZ29" s="141"/>
      <c r="BA29" s="141"/>
      <c r="BB29" s="143"/>
      <c r="BC29" s="143"/>
      <c r="BE29" s="138"/>
      <c r="BH29" s="136"/>
      <c r="BK29" s="137"/>
      <c r="BM29" s="147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7"/>
      <c r="CC29" s="141"/>
      <c r="CD29" s="141"/>
      <c r="CE29" s="141"/>
      <c r="CF29" s="141"/>
      <c r="CG29" s="143"/>
      <c r="CH29" s="143"/>
      <c r="CJ29" s="138"/>
      <c r="CY29" s="9"/>
    </row>
    <row r="30" spans="1:103" ht="7.5" customHeight="1">
      <c r="A30" s="137"/>
      <c r="C30" s="147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7"/>
      <c r="S30" s="141"/>
      <c r="T30" s="141"/>
      <c r="U30" s="141"/>
      <c r="V30" s="141"/>
      <c r="W30" s="143"/>
      <c r="X30" s="143"/>
      <c r="Z30" s="138"/>
      <c r="AF30" s="137"/>
      <c r="AH30" s="147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7"/>
      <c r="AX30" s="141"/>
      <c r="AY30" s="141"/>
      <c r="AZ30" s="141"/>
      <c r="BA30" s="141"/>
      <c r="BB30" s="143"/>
      <c r="BC30" s="143"/>
      <c r="BE30" s="138"/>
      <c r="BK30" s="137"/>
      <c r="BM30" s="147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7"/>
      <c r="CC30" s="141"/>
      <c r="CD30" s="141"/>
      <c r="CE30" s="141"/>
      <c r="CF30" s="141"/>
      <c r="CG30" s="143"/>
      <c r="CH30" s="143"/>
      <c r="CJ30" s="138"/>
      <c r="CY30" s="9"/>
    </row>
    <row r="31" spans="1:103" ht="7.5" customHeight="1">
      <c r="A31" s="137"/>
      <c r="C31" s="147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7"/>
      <c r="S31" s="141"/>
      <c r="T31" s="141"/>
      <c r="U31" s="141"/>
      <c r="V31" s="141"/>
      <c r="W31" s="143"/>
      <c r="X31" s="143"/>
      <c r="Z31" s="138"/>
      <c r="AF31" s="137"/>
      <c r="AH31" s="147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7"/>
      <c r="AX31" s="141"/>
      <c r="AY31" s="141"/>
      <c r="AZ31" s="141"/>
      <c r="BA31" s="141"/>
      <c r="BB31" s="143"/>
      <c r="BC31" s="143"/>
      <c r="BE31" s="138"/>
      <c r="BK31" s="137"/>
      <c r="BM31" s="147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7"/>
      <c r="CC31" s="141"/>
      <c r="CD31" s="141"/>
      <c r="CE31" s="141"/>
      <c r="CF31" s="141"/>
      <c r="CG31" s="143"/>
      <c r="CH31" s="143"/>
      <c r="CJ31" s="138"/>
      <c r="CY31" s="9"/>
    </row>
    <row r="32" spans="1:103" ht="7.5" customHeight="1">
      <c r="A32" s="137"/>
      <c r="C32" s="147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7"/>
      <c r="S32" s="141"/>
      <c r="T32" s="141"/>
      <c r="U32" s="141"/>
      <c r="V32" s="141"/>
      <c r="W32" s="143"/>
      <c r="X32" s="143"/>
      <c r="Z32" s="138"/>
      <c r="AF32" s="137"/>
      <c r="AH32" s="147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7"/>
      <c r="AX32" s="141"/>
      <c r="AY32" s="141"/>
      <c r="AZ32" s="141"/>
      <c r="BA32" s="141"/>
      <c r="BB32" s="143"/>
      <c r="BC32" s="143"/>
      <c r="BE32" s="138"/>
      <c r="BK32" s="137"/>
      <c r="BM32" s="147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7"/>
      <c r="CC32" s="141"/>
      <c r="CD32" s="141"/>
      <c r="CE32" s="141"/>
      <c r="CF32" s="141"/>
      <c r="CG32" s="143"/>
      <c r="CH32" s="143"/>
      <c r="CJ32" s="138"/>
      <c r="CY32" s="9"/>
    </row>
    <row r="33" spans="1:103" ht="7.5" customHeight="1">
      <c r="A33" s="137"/>
      <c r="C33" s="147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7"/>
      <c r="S33" s="141"/>
      <c r="T33" s="141"/>
      <c r="U33" s="141"/>
      <c r="V33" s="141"/>
      <c r="W33" s="143"/>
      <c r="X33" s="143"/>
      <c r="Z33" s="138"/>
      <c r="AF33" s="137"/>
      <c r="AH33" s="147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7"/>
      <c r="AX33" s="141"/>
      <c r="AY33" s="141"/>
      <c r="AZ33" s="141"/>
      <c r="BA33" s="141"/>
      <c r="BB33" s="143"/>
      <c r="BC33" s="143"/>
      <c r="BE33" s="138"/>
      <c r="BK33" s="137"/>
      <c r="BM33" s="147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7"/>
      <c r="CC33" s="141"/>
      <c r="CD33" s="141"/>
      <c r="CE33" s="141"/>
      <c r="CF33" s="141"/>
      <c r="CG33" s="143"/>
      <c r="CH33" s="143"/>
      <c r="CJ33" s="138"/>
      <c r="CY33" s="9"/>
    </row>
    <row r="34" spans="1:103" ht="4.5" customHeight="1">
      <c r="A34" s="137"/>
      <c r="C34" s="147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5"/>
      <c r="S34" s="144"/>
      <c r="T34" s="144"/>
      <c r="U34" s="144"/>
      <c r="V34" s="144"/>
      <c r="W34" s="145"/>
      <c r="X34" s="143"/>
      <c r="Z34" s="138"/>
      <c r="AF34" s="137"/>
      <c r="AH34" s="147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55"/>
      <c r="AX34" s="144"/>
      <c r="AY34" s="144"/>
      <c r="AZ34" s="144"/>
      <c r="BA34" s="144"/>
      <c r="BB34" s="145"/>
      <c r="BC34" s="143"/>
      <c r="BE34" s="138"/>
      <c r="BK34" s="137"/>
      <c r="BM34" s="147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55"/>
      <c r="CC34" s="144"/>
      <c r="CD34" s="144"/>
      <c r="CE34" s="144"/>
      <c r="CF34" s="144"/>
      <c r="CG34" s="145"/>
      <c r="CH34" s="143"/>
      <c r="CJ34" s="138"/>
      <c r="CY34" s="9"/>
    </row>
    <row r="35" spans="1:103" ht="11.25" customHeight="1">
      <c r="A35" s="137"/>
      <c r="C35" s="147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804" t="s">
        <v>188</v>
      </c>
      <c r="S35" s="804"/>
      <c r="T35" s="804"/>
      <c r="U35" s="804"/>
      <c r="V35" s="804"/>
      <c r="W35" s="804"/>
      <c r="X35" s="143"/>
      <c r="Z35" s="138"/>
      <c r="AF35" s="137"/>
      <c r="AH35" s="147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804" t="s">
        <v>188</v>
      </c>
      <c r="AX35" s="804"/>
      <c r="AY35" s="804"/>
      <c r="AZ35" s="804"/>
      <c r="BA35" s="804"/>
      <c r="BB35" s="804"/>
      <c r="BC35" s="143"/>
      <c r="BE35" s="138"/>
      <c r="BK35" s="137"/>
      <c r="BM35" s="147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804" t="s">
        <v>188</v>
      </c>
      <c r="CC35" s="804"/>
      <c r="CD35" s="804"/>
      <c r="CE35" s="804"/>
      <c r="CF35" s="804"/>
      <c r="CG35" s="804"/>
      <c r="CH35" s="143"/>
      <c r="CJ35" s="138"/>
      <c r="CY35" s="9"/>
    </row>
    <row r="36" spans="1:103" ht="4.5" customHeight="1">
      <c r="A36" s="137"/>
      <c r="C36" s="155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5"/>
      <c r="Z36" s="138"/>
      <c r="AF36" s="137"/>
      <c r="AH36" s="155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5"/>
      <c r="BE36" s="138"/>
      <c r="BK36" s="137"/>
      <c r="BM36" s="155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5"/>
      <c r="CJ36" s="138"/>
      <c r="CY36" s="9"/>
    </row>
    <row r="37" spans="1:103" ht="4.5" customHeight="1">
      <c r="A37" s="137"/>
      <c r="Z37" s="138"/>
      <c r="AF37" s="137"/>
      <c r="BE37" s="138"/>
      <c r="BK37" s="137"/>
      <c r="CJ37" s="138"/>
      <c r="CY37" s="9"/>
    </row>
    <row r="38" spans="1:103" ht="12" customHeight="1">
      <c r="A38" s="137"/>
      <c r="D38" s="156" t="s">
        <v>189</v>
      </c>
      <c r="K38" s="133"/>
      <c r="L38" s="134"/>
      <c r="M38" s="134"/>
      <c r="N38" s="134"/>
      <c r="O38" s="134"/>
      <c r="P38" s="135"/>
      <c r="R38" s="133"/>
      <c r="S38" s="134"/>
      <c r="T38" s="134"/>
      <c r="U38" s="134"/>
      <c r="V38" s="134"/>
      <c r="W38" s="135"/>
      <c r="Z38" s="138"/>
      <c r="AF38" s="137"/>
      <c r="AL38" s="156" t="s">
        <v>190</v>
      </c>
      <c r="AX38" s="132" t="s">
        <v>168</v>
      </c>
      <c r="BE38" s="138"/>
      <c r="BK38" s="137"/>
      <c r="BP38" s="156" t="s">
        <v>169</v>
      </c>
      <c r="CB38" s="132" t="s">
        <v>168</v>
      </c>
      <c r="CJ38" s="138"/>
      <c r="CY38" s="9"/>
    </row>
    <row r="39" spans="1:103" ht="11.25" customHeight="1">
      <c r="A39" s="137"/>
      <c r="D39" s="157" t="s">
        <v>170</v>
      </c>
      <c r="K39" s="158"/>
      <c r="L39" s="159"/>
      <c r="M39" s="159"/>
      <c r="N39" s="159"/>
      <c r="O39" s="159"/>
      <c r="P39" s="160"/>
      <c r="R39" s="158"/>
      <c r="S39" s="159"/>
      <c r="T39" s="159"/>
      <c r="U39" s="159"/>
      <c r="V39" s="159"/>
      <c r="W39" s="160"/>
      <c r="Z39" s="138"/>
      <c r="AF39" s="137"/>
      <c r="BE39" s="138"/>
      <c r="BK39" s="137"/>
      <c r="CJ39" s="138"/>
      <c r="CY39" s="9"/>
    </row>
    <row r="40" spans="1:103" ht="3" customHeight="1">
      <c r="A40" s="137"/>
      <c r="Z40" s="138"/>
      <c r="AF40" s="137"/>
      <c r="BE40" s="138"/>
      <c r="BK40" s="137"/>
      <c r="CJ40" s="138"/>
      <c r="CY40" s="9"/>
    </row>
    <row r="41" spans="1:103" ht="13.5">
      <c r="A41" s="137"/>
      <c r="H41" s="161" t="s">
        <v>169</v>
      </c>
      <c r="S41" s="132" t="s">
        <v>168</v>
      </c>
      <c r="Z41" s="138"/>
      <c r="AF41" s="137"/>
      <c r="BE41" s="138"/>
      <c r="BK41" s="137"/>
      <c r="CJ41" s="138"/>
      <c r="CY41" s="9"/>
    </row>
    <row r="42" spans="1:103" ht="7.5" customHeight="1">
      <c r="A42" s="137"/>
      <c r="Z42" s="138"/>
      <c r="AF42" s="137"/>
      <c r="BE42" s="138"/>
      <c r="BK42" s="137"/>
      <c r="CJ42" s="138"/>
      <c r="CY42" s="9"/>
    </row>
    <row r="43" spans="1:103" ht="7.5" customHeight="1">
      <c r="A43" s="137"/>
      <c r="Z43" s="138"/>
      <c r="AF43" s="137"/>
      <c r="BE43" s="138"/>
      <c r="BK43" s="137"/>
      <c r="CJ43" s="138"/>
      <c r="CY43" s="9"/>
    </row>
    <row r="44" spans="1:103" ht="12" customHeight="1">
      <c r="A44" s="137"/>
      <c r="Z44" s="138"/>
      <c r="AF44" s="137"/>
      <c r="BE44" s="138"/>
      <c r="BK44" s="137"/>
      <c r="CJ44" s="138"/>
      <c r="CY44" s="9"/>
    </row>
    <row r="45" spans="1:103" ht="12.75" customHeight="1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60"/>
      <c r="AC45" s="136"/>
      <c r="AF45" s="158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60"/>
      <c r="BH45" s="136"/>
      <c r="BK45" s="158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60"/>
      <c r="CY45" s="9"/>
    </row>
    <row r="46" spans="27:103" ht="20.25" customHeight="1">
      <c r="AA46" s="162"/>
      <c r="AB46" s="162"/>
      <c r="AC46" s="163"/>
      <c r="AD46" s="162"/>
      <c r="AE46" s="162"/>
      <c r="BF46" s="162"/>
      <c r="BG46" s="162"/>
      <c r="BH46" s="163"/>
      <c r="BI46" s="162"/>
      <c r="BJ46" s="162"/>
      <c r="CY46" s="9"/>
    </row>
    <row r="47" spans="27:105" ht="0.75" customHeight="1" hidden="1">
      <c r="AA47" s="162"/>
      <c r="AB47" s="162"/>
      <c r="AC47" s="163"/>
      <c r="AD47" s="162"/>
      <c r="AE47" s="162"/>
      <c r="BF47" s="162"/>
      <c r="BG47" s="162"/>
      <c r="BH47" s="163"/>
      <c r="BI47" s="162"/>
      <c r="BJ47" s="162"/>
      <c r="CY47" s="9" t="s">
        <v>40</v>
      </c>
      <c r="DA47" s="9" t="s">
        <v>173</v>
      </c>
    </row>
    <row r="48" spans="1:88" ht="20.25" customHeight="1">
      <c r="A48" s="164"/>
      <c r="B48" s="164"/>
      <c r="C48" s="164"/>
      <c r="D48" s="164"/>
      <c r="AC48" s="136"/>
      <c r="BH48" s="136"/>
      <c r="CG48" s="164"/>
      <c r="CH48" s="164"/>
      <c r="CI48" s="164"/>
      <c r="CJ48" s="164"/>
    </row>
    <row r="49" spans="1:88" ht="7.5" customHeight="1">
      <c r="A49" s="133"/>
      <c r="B49" s="134"/>
      <c r="C49" s="134"/>
      <c r="D49" s="134"/>
      <c r="E49" s="134"/>
      <c r="F49" s="134"/>
      <c r="G49" s="134"/>
      <c r="H49" s="134"/>
      <c r="I49" s="134"/>
      <c r="J49" s="863" t="s">
        <v>191</v>
      </c>
      <c r="K49" s="863"/>
      <c r="L49" s="863"/>
      <c r="M49" s="863"/>
      <c r="N49" s="863"/>
      <c r="O49" s="866">
        <v>1</v>
      </c>
      <c r="P49" s="866"/>
      <c r="Q49" s="866"/>
      <c r="R49" s="134"/>
      <c r="S49" s="134"/>
      <c r="T49" s="134"/>
      <c r="U49" s="134"/>
      <c r="V49" s="134"/>
      <c r="W49" s="134"/>
      <c r="X49" s="134"/>
      <c r="Y49" s="134"/>
      <c r="Z49" s="135"/>
      <c r="AC49" s="136"/>
      <c r="AF49" s="133"/>
      <c r="AG49" s="134"/>
      <c r="AH49" s="134"/>
      <c r="AI49" s="134"/>
      <c r="AJ49" s="134"/>
      <c r="AK49" s="134"/>
      <c r="AL49" s="134"/>
      <c r="AM49" s="134"/>
      <c r="AN49" s="134"/>
      <c r="AO49" s="863" t="s">
        <v>191</v>
      </c>
      <c r="AP49" s="863"/>
      <c r="AQ49" s="863"/>
      <c r="AR49" s="863"/>
      <c r="AS49" s="863"/>
      <c r="AT49" s="866">
        <v>2</v>
      </c>
      <c r="AU49" s="866"/>
      <c r="AV49" s="866"/>
      <c r="AW49" s="134"/>
      <c r="AX49" s="134"/>
      <c r="AY49" s="134"/>
      <c r="AZ49" s="134"/>
      <c r="BA49" s="134"/>
      <c r="BB49" s="134"/>
      <c r="BC49" s="134"/>
      <c r="BD49" s="134"/>
      <c r="BE49" s="135"/>
      <c r="BH49" s="136"/>
      <c r="BK49" s="133"/>
      <c r="BL49" s="134"/>
      <c r="BM49" s="134"/>
      <c r="BN49" s="134"/>
      <c r="BO49" s="134"/>
      <c r="BP49" s="134"/>
      <c r="BQ49" s="134"/>
      <c r="BR49" s="134"/>
      <c r="BS49" s="134"/>
      <c r="BT49" s="863" t="s">
        <v>191</v>
      </c>
      <c r="BU49" s="863"/>
      <c r="BV49" s="863"/>
      <c r="BW49" s="863"/>
      <c r="BX49" s="863"/>
      <c r="BY49" s="866">
        <v>3</v>
      </c>
      <c r="BZ49" s="866"/>
      <c r="CA49" s="866"/>
      <c r="CB49" s="134"/>
      <c r="CC49" s="134"/>
      <c r="CD49" s="134"/>
      <c r="CE49" s="134"/>
      <c r="CF49" s="134"/>
      <c r="CG49" s="134"/>
      <c r="CH49" s="134"/>
      <c r="CI49" s="134"/>
      <c r="CJ49" s="135"/>
    </row>
    <row r="50" spans="1:88" ht="14.25" customHeight="1">
      <c r="A50" s="137"/>
      <c r="J50" s="864"/>
      <c r="K50" s="864"/>
      <c r="L50" s="864"/>
      <c r="M50" s="864"/>
      <c r="N50" s="864"/>
      <c r="O50" s="867"/>
      <c r="P50" s="867"/>
      <c r="Q50" s="867"/>
      <c r="Z50" s="138"/>
      <c r="AC50" s="136"/>
      <c r="AF50" s="137"/>
      <c r="AO50" s="864"/>
      <c r="AP50" s="864"/>
      <c r="AQ50" s="864"/>
      <c r="AR50" s="864"/>
      <c r="AS50" s="864"/>
      <c r="AT50" s="867"/>
      <c r="AU50" s="867"/>
      <c r="AV50" s="867"/>
      <c r="BE50" s="138"/>
      <c r="BH50" s="136"/>
      <c r="BK50" s="137"/>
      <c r="BT50" s="864"/>
      <c r="BU50" s="864"/>
      <c r="BV50" s="864"/>
      <c r="BW50" s="864"/>
      <c r="BX50" s="864"/>
      <c r="BY50" s="867"/>
      <c r="BZ50" s="867"/>
      <c r="CA50" s="867"/>
      <c r="CJ50" s="138"/>
    </row>
    <row r="51" spans="1:88" ht="7.5" customHeight="1">
      <c r="A51" s="137"/>
      <c r="J51" s="865"/>
      <c r="K51" s="865"/>
      <c r="L51" s="865"/>
      <c r="M51" s="865"/>
      <c r="N51" s="865"/>
      <c r="O51" s="868"/>
      <c r="P51" s="868"/>
      <c r="Q51" s="868"/>
      <c r="Z51" s="138"/>
      <c r="AF51" s="137"/>
      <c r="AO51" s="865"/>
      <c r="AP51" s="865"/>
      <c r="AQ51" s="865"/>
      <c r="AR51" s="865"/>
      <c r="AS51" s="865"/>
      <c r="AT51" s="868"/>
      <c r="AU51" s="868"/>
      <c r="AV51" s="868"/>
      <c r="BE51" s="138"/>
      <c r="BK51" s="137"/>
      <c r="BT51" s="865"/>
      <c r="BU51" s="865"/>
      <c r="BV51" s="865"/>
      <c r="BW51" s="865"/>
      <c r="BX51" s="865"/>
      <c r="BY51" s="868"/>
      <c r="BZ51" s="868"/>
      <c r="CA51" s="868"/>
      <c r="CJ51" s="138"/>
    </row>
    <row r="52" spans="1:88" ht="6.75" customHeight="1">
      <c r="A52" s="137"/>
      <c r="C52" s="818" t="s">
        <v>192</v>
      </c>
      <c r="D52" s="819"/>
      <c r="E52" s="819"/>
      <c r="F52" s="819"/>
      <c r="G52" s="820"/>
      <c r="H52" s="139"/>
      <c r="I52" s="827" t="s">
        <v>193</v>
      </c>
      <c r="J52" s="827"/>
      <c r="K52" s="827"/>
      <c r="L52" s="827"/>
      <c r="M52" s="827"/>
      <c r="N52" s="827"/>
      <c r="O52" s="827"/>
      <c r="P52" s="827"/>
      <c r="Q52" s="827"/>
      <c r="R52" s="827"/>
      <c r="S52" s="827"/>
      <c r="T52" s="827"/>
      <c r="U52" s="827"/>
      <c r="V52" s="827"/>
      <c r="W52" s="827"/>
      <c r="X52" s="140"/>
      <c r="Z52" s="138"/>
      <c r="AF52" s="137"/>
      <c r="AH52" s="818" t="s">
        <v>192</v>
      </c>
      <c r="AI52" s="819"/>
      <c r="AJ52" s="819"/>
      <c r="AK52" s="819"/>
      <c r="AL52" s="820"/>
      <c r="AM52" s="139"/>
      <c r="AN52" s="827" t="s">
        <v>193</v>
      </c>
      <c r="AO52" s="827"/>
      <c r="AP52" s="827"/>
      <c r="AQ52" s="827"/>
      <c r="AR52" s="827"/>
      <c r="AS52" s="827"/>
      <c r="AT52" s="827"/>
      <c r="AU52" s="827"/>
      <c r="AV52" s="827"/>
      <c r="AW52" s="827"/>
      <c r="AX52" s="827"/>
      <c r="AY52" s="827"/>
      <c r="AZ52" s="827"/>
      <c r="BA52" s="827"/>
      <c r="BB52" s="827"/>
      <c r="BC52" s="140"/>
      <c r="BE52" s="138"/>
      <c r="BK52" s="137"/>
      <c r="BM52" s="818" t="s">
        <v>192</v>
      </c>
      <c r="BN52" s="819"/>
      <c r="BO52" s="819"/>
      <c r="BP52" s="819"/>
      <c r="BQ52" s="820"/>
      <c r="BR52" s="139"/>
      <c r="BS52" s="827" t="s">
        <v>193</v>
      </c>
      <c r="BT52" s="827"/>
      <c r="BU52" s="827"/>
      <c r="BV52" s="827"/>
      <c r="BW52" s="827"/>
      <c r="BX52" s="827"/>
      <c r="BY52" s="827"/>
      <c r="BZ52" s="827"/>
      <c r="CA52" s="827"/>
      <c r="CB52" s="827"/>
      <c r="CC52" s="827"/>
      <c r="CD52" s="827"/>
      <c r="CE52" s="827"/>
      <c r="CF52" s="827"/>
      <c r="CG52" s="827"/>
      <c r="CH52" s="140"/>
      <c r="CJ52" s="138"/>
    </row>
    <row r="53" spans="1:88" ht="6.75" customHeight="1">
      <c r="A53" s="137"/>
      <c r="C53" s="821"/>
      <c r="D53" s="822"/>
      <c r="E53" s="822"/>
      <c r="F53" s="822"/>
      <c r="G53" s="823"/>
      <c r="H53" s="141"/>
      <c r="I53" s="828"/>
      <c r="J53" s="828"/>
      <c r="K53" s="828"/>
      <c r="L53" s="828"/>
      <c r="M53" s="828"/>
      <c r="N53" s="828"/>
      <c r="O53" s="828"/>
      <c r="P53" s="828"/>
      <c r="Q53" s="828"/>
      <c r="R53" s="828"/>
      <c r="S53" s="828"/>
      <c r="T53" s="828"/>
      <c r="U53" s="828"/>
      <c r="V53" s="828"/>
      <c r="W53" s="828"/>
      <c r="X53" s="143"/>
      <c r="Z53" s="138"/>
      <c r="AF53" s="137"/>
      <c r="AH53" s="821"/>
      <c r="AI53" s="822"/>
      <c r="AJ53" s="822"/>
      <c r="AK53" s="822"/>
      <c r="AL53" s="823"/>
      <c r="AM53" s="141"/>
      <c r="AN53" s="828"/>
      <c r="AO53" s="828"/>
      <c r="AP53" s="828"/>
      <c r="AQ53" s="828"/>
      <c r="AR53" s="828"/>
      <c r="AS53" s="828"/>
      <c r="AT53" s="828"/>
      <c r="AU53" s="828"/>
      <c r="AV53" s="828"/>
      <c r="AW53" s="828"/>
      <c r="AX53" s="828"/>
      <c r="AY53" s="828"/>
      <c r="AZ53" s="828"/>
      <c r="BA53" s="828"/>
      <c r="BB53" s="828"/>
      <c r="BC53" s="143"/>
      <c r="BE53" s="138"/>
      <c r="BK53" s="137"/>
      <c r="BM53" s="821"/>
      <c r="BN53" s="822"/>
      <c r="BO53" s="822"/>
      <c r="BP53" s="822"/>
      <c r="BQ53" s="823"/>
      <c r="BR53" s="141"/>
      <c r="BS53" s="828"/>
      <c r="BT53" s="828"/>
      <c r="BU53" s="828"/>
      <c r="BV53" s="828"/>
      <c r="BW53" s="828"/>
      <c r="BX53" s="828"/>
      <c r="BY53" s="828"/>
      <c r="BZ53" s="828"/>
      <c r="CA53" s="828"/>
      <c r="CB53" s="828"/>
      <c r="CC53" s="828"/>
      <c r="CD53" s="828"/>
      <c r="CE53" s="828"/>
      <c r="CF53" s="828"/>
      <c r="CG53" s="828"/>
      <c r="CH53" s="143"/>
      <c r="CJ53" s="138"/>
    </row>
    <row r="54" spans="1:88" ht="6.75" customHeight="1">
      <c r="A54" s="137"/>
      <c r="C54" s="824"/>
      <c r="D54" s="825"/>
      <c r="E54" s="825"/>
      <c r="F54" s="825"/>
      <c r="G54" s="826"/>
      <c r="H54" s="144"/>
      <c r="I54" s="829"/>
      <c r="J54" s="829"/>
      <c r="K54" s="829"/>
      <c r="L54" s="829"/>
      <c r="M54" s="829"/>
      <c r="N54" s="829"/>
      <c r="O54" s="829"/>
      <c r="P54" s="829"/>
      <c r="Q54" s="829"/>
      <c r="R54" s="829"/>
      <c r="S54" s="829"/>
      <c r="T54" s="829"/>
      <c r="U54" s="829"/>
      <c r="V54" s="829"/>
      <c r="W54" s="829"/>
      <c r="X54" s="145"/>
      <c r="Z54" s="138"/>
      <c r="AF54" s="137"/>
      <c r="AH54" s="824"/>
      <c r="AI54" s="825"/>
      <c r="AJ54" s="825"/>
      <c r="AK54" s="825"/>
      <c r="AL54" s="826"/>
      <c r="AM54" s="144"/>
      <c r="AN54" s="829"/>
      <c r="AO54" s="829"/>
      <c r="AP54" s="829"/>
      <c r="AQ54" s="829"/>
      <c r="AR54" s="829"/>
      <c r="AS54" s="829"/>
      <c r="AT54" s="829"/>
      <c r="AU54" s="829"/>
      <c r="AV54" s="829"/>
      <c r="AW54" s="829"/>
      <c r="AX54" s="829"/>
      <c r="AY54" s="829"/>
      <c r="AZ54" s="829"/>
      <c r="BA54" s="829"/>
      <c r="BB54" s="829"/>
      <c r="BC54" s="145"/>
      <c r="BE54" s="138"/>
      <c r="BK54" s="137"/>
      <c r="BM54" s="824"/>
      <c r="BN54" s="825"/>
      <c r="BO54" s="825"/>
      <c r="BP54" s="825"/>
      <c r="BQ54" s="826"/>
      <c r="BR54" s="144"/>
      <c r="BS54" s="829"/>
      <c r="BT54" s="829"/>
      <c r="BU54" s="829"/>
      <c r="BV54" s="829"/>
      <c r="BW54" s="829"/>
      <c r="BX54" s="829"/>
      <c r="BY54" s="829"/>
      <c r="BZ54" s="829"/>
      <c r="CA54" s="829"/>
      <c r="CB54" s="829"/>
      <c r="CC54" s="829"/>
      <c r="CD54" s="829"/>
      <c r="CE54" s="829"/>
      <c r="CF54" s="829"/>
      <c r="CG54" s="829"/>
      <c r="CH54" s="145"/>
      <c r="CJ54" s="138"/>
    </row>
    <row r="55" spans="1:88" ht="7.5" customHeight="1">
      <c r="A55" s="137"/>
      <c r="Z55" s="138"/>
      <c r="AF55" s="137"/>
      <c r="BE55" s="138"/>
      <c r="BK55" s="137"/>
      <c r="CJ55" s="138"/>
    </row>
    <row r="56" spans="1:88" ht="7.5" customHeight="1">
      <c r="A56" s="137"/>
      <c r="C56" s="830" t="s">
        <v>158</v>
      </c>
      <c r="D56" s="831"/>
      <c r="E56" s="831"/>
      <c r="F56" s="831"/>
      <c r="G56" s="832"/>
      <c r="H56" s="839" t="str">
        <f>($CY$10)</f>
        <v>花巻</v>
      </c>
      <c r="I56" s="840"/>
      <c r="J56" s="840"/>
      <c r="K56" s="840"/>
      <c r="L56" s="840"/>
      <c r="M56" s="840"/>
      <c r="N56" s="840"/>
      <c r="O56" s="840"/>
      <c r="P56" s="840"/>
      <c r="Q56" s="840"/>
      <c r="R56" s="840"/>
      <c r="S56" s="840"/>
      <c r="T56" s="840"/>
      <c r="U56" s="840"/>
      <c r="V56" s="840"/>
      <c r="W56" s="840"/>
      <c r="X56" s="841"/>
      <c r="Z56" s="138"/>
      <c r="AF56" s="137"/>
      <c r="AH56" s="830" t="s">
        <v>158</v>
      </c>
      <c r="AI56" s="831"/>
      <c r="AJ56" s="831"/>
      <c r="AK56" s="831"/>
      <c r="AL56" s="832"/>
      <c r="AM56" s="839" t="str">
        <f>($CY$10)</f>
        <v>花巻</v>
      </c>
      <c r="AN56" s="840"/>
      <c r="AO56" s="840"/>
      <c r="AP56" s="840"/>
      <c r="AQ56" s="840"/>
      <c r="AR56" s="840"/>
      <c r="AS56" s="840"/>
      <c r="AT56" s="840"/>
      <c r="AU56" s="840"/>
      <c r="AV56" s="840"/>
      <c r="AW56" s="840"/>
      <c r="AX56" s="840"/>
      <c r="AY56" s="840"/>
      <c r="AZ56" s="840"/>
      <c r="BA56" s="840"/>
      <c r="BB56" s="840"/>
      <c r="BC56" s="841"/>
      <c r="BE56" s="138"/>
      <c r="BK56" s="137"/>
      <c r="BM56" s="830" t="s">
        <v>158</v>
      </c>
      <c r="BN56" s="831"/>
      <c r="BO56" s="831"/>
      <c r="BP56" s="831"/>
      <c r="BQ56" s="832"/>
      <c r="BR56" s="839" t="str">
        <f>($CY$10)</f>
        <v>花巻</v>
      </c>
      <c r="BS56" s="840"/>
      <c r="BT56" s="840"/>
      <c r="BU56" s="840"/>
      <c r="BV56" s="840"/>
      <c r="BW56" s="840"/>
      <c r="BX56" s="840"/>
      <c r="BY56" s="840"/>
      <c r="BZ56" s="840"/>
      <c r="CA56" s="840"/>
      <c r="CB56" s="840"/>
      <c r="CC56" s="840"/>
      <c r="CD56" s="840"/>
      <c r="CE56" s="840"/>
      <c r="CF56" s="840"/>
      <c r="CG56" s="840"/>
      <c r="CH56" s="841"/>
      <c r="CJ56" s="138"/>
    </row>
    <row r="57" spans="1:88" ht="7.5" customHeight="1">
      <c r="A57" s="137"/>
      <c r="C57" s="833"/>
      <c r="D57" s="834"/>
      <c r="E57" s="834"/>
      <c r="F57" s="834"/>
      <c r="G57" s="835"/>
      <c r="H57" s="842"/>
      <c r="I57" s="843"/>
      <c r="J57" s="843"/>
      <c r="K57" s="843"/>
      <c r="L57" s="843"/>
      <c r="M57" s="843"/>
      <c r="N57" s="843"/>
      <c r="O57" s="843"/>
      <c r="P57" s="843"/>
      <c r="Q57" s="843"/>
      <c r="R57" s="843"/>
      <c r="S57" s="843"/>
      <c r="T57" s="843"/>
      <c r="U57" s="843"/>
      <c r="V57" s="843"/>
      <c r="W57" s="843"/>
      <c r="X57" s="844"/>
      <c r="Z57" s="138"/>
      <c r="AF57" s="137"/>
      <c r="AH57" s="833"/>
      <c r="AI57" s="834"/>
      <c r="AJ57" s="834"/>
      <c r="AK57" s="834"/>
      <c r="AL57" s="835"/>
      <c r="AM57" s="842"/>
      <c r="AN57" s="843"/>
      <c r="AO57" s="843"/>
      <c r="AP57" s="843"/>
      <c r="AQ57" s="843"/>
      <c r="AR57" s="843"/>
      <c r="AS57" s="843"/>
      <c r="AT57" s="843"/>
      <c r="AU57" s="843"/>
      <c r="AV57" s="843"/>
      <c r="AW57" s="843"/>
      <c r="AX57" s="843"/>
      <c r="AY57" s="843"/>
      <c r="AZ57" s="843"/>
      <c r="BA57" s="843"/>
      <c r="BB57" s="843"/>
      <c r="BC57" s="844"/>
      <c r="BE57" s="138"/>
      <c r="BK57" s="137"/>
      <c r="BM57" s="833"/>
      <c r="BN57" s="834"/>
      <c r="BO57" s="834"/>
      <c r="BP57" s="834"/>
      <c r="BQ57" s="835"/>
      <c r="BR57" s="842"/>
      <c r="BS57" s="843"/>
      <c r="BT57" s="843"/>
      <c r="BU57" s="843"/>
      <c r="BV57" s="843"/>
      <c r="BW57" s="843"/>
      <c r="BX57" s="843"/>
      <c r="BY57" s="843"/>
      <c r="BZ57" s="843"/>
      <c r="CA57" s="843"/>
      <c r="CB57" s="843"/>
      <c r="CC57" s="843"/>
      <c r="CD57" s="843"/>
      <c r="CE57" s="843"/>
      <c r="CF57" s="843"/>
      <c r="CG57" s="843"/>
      <c r="CH57" s="844"/>
      <c r="CJ57" s="138"/>
    </row>
    <row r="58" spans="1:88" ht="7.5" customHeight="1">
      <c r="A58" s="137"/>
      <c r="C58" s="833"/>
      <c r="D58" s="834"/>
      <c r="E58" s="834"/>
      <c r="F58" s="834"/>
      <c r="G58" s="835"/>
      <c r="H58" s="842"/>
      <c r="I58" s="843"/>
      <c r="J58" s="843"/>
      <c r="K58" s="843"/>
      <c r="L58" s="843"/>
      <c r="M58" s="843"/>
      <c r="N58" s="843"/>
      <c r="O58" s="843"/>
      <c r="P58" s="843"/>
      <c r="Q58" s="843"/>
      <c r="R58" s="843"/>
      <c r="S58" s="843"/>
      <c r="T58" s="843"/>
      <c r="U58" s="843"/>
      <c r="V58" s="843"/>
      <c r="W58" s="843"/>
      <c r="X58" s="844"/>
      <c r="Z58" s="138"/>
      <c r="AF58" s="137"/>
      <c r="AH58" s="833"/>
      <c r="AI58" s="834"/>
      <c r="AJ58" s="834"/>
      <c r="AK58" s="834"/>
      <c r="AL58" s="835"/>
      <c r="AM58" s="842"/>
      <c r="AN58" s="843"/>
      <c r="AO58" s="843"/>
      <c r="AP58" s="843"/>
      <c r="AQ58" s="843"/>
      <c r="AR58" s="843"/>
      <c r="AS58" s="843"/>
      <c r="AT58" s="843"/>
      <c r="AU58" s="843"/>
      <c r="AV58" s="843"/>
      <c r="AW58" s="843"/>
      <c r="AX58" s="843"/>
      <c r="AY58" s="843"/>
      <c r="AZ58" s="843"/>
      <c r="BA58" s="843"/>
      <c r="BB58" s="843"/>
      <c r="BC58" s="844"/>
      <c r="BE58" s="138"/>
      <c r="BK58" s="137"/>
      <c r="BM58" s="833"/>
      <c r="BN58" s="834"/>
      <c r="BO58" s="834"/>
      <c r="BP58" s="834"/>
      <c r="BQ58" s="835"/>
      <c r="BR58" s="842"/>
      <c r="BS58" s="843"/>
      <c r="BT58" s="843"/>
      <c r="BU58" s="843"/>
      <c r="BV58" s="843"/>
      <c r="BW58" s="843"/>
      <c r="BX58" s="843"/>
      <c r="BY58" s="843"/>
      <c r="BZ58" s="843"/>
      <c r="CA58" s="843"/>
      <c r="CB58" s="843"/>
      <c r="CC58" s="843"/>
      <c r="CD58" s="843"/>
      <c r="CE58" s="843"/>
      <c r="CF58" s="843"/>
      <c r="CG58" s="843"/>
      <c r="CH58" s="844"/>
      <c r="CJ58" s="138"/>
    </row>
    <row r="59" spans="1:88" ht="7.5" customHeight="1">
      <c r="A59" s="137"/>
      <c r="C59" s="836"/>
      <c r="D59" s="837"/>
      <c r="E59" s="837"/>
      <c r="F59" s="837"/>
      <c r="G59" s="838"/>
      <c r="H59" s="845"/>
      <c r="I59" s="846"/>
      <c r="J59" s="846"/>
      <c r="K59" s="846"/>
      <c r="L59" s="846"/>
      <c r="M59" s="846"/>
      <c r="N59" s="846"/>
      <c r="O59" s="846"/>
      <c r="P59" s="846"/>
      <c r="Q59" s="846"/>
      <c r="R59" s="846"/>
      <c r="S59" s="846"/>
      <c r="T59" s="846"/>
      <c r="U59" s="846"/>
      <c r="V59" s="846"/>
      <c r="W59" s="846"/>
      <c r="X59" s="847"/>
      <c r="Z59" s="138"/>
      <c r="AF59" s="137"/>
      <c r="AH59" s="836"/>
      <c r="AI59" s="837"/>
      <c r="AJ59" s="837"/>
      <c r="AK59" s="837"/>
      <c r="AL59" s="838"/>
      <c r="AM59" s="845"/>
      <c r="AN59" s="846"/>
      <c r="AO59" s="846"/>
      <c r="AP59" s="846"/>
      <c r="AQ59" s="846"/>
      <c r="AR59" s="846"/>
      <c r="AS59" s="846"/>
      <c r="AT59" s="846"/>
      <c r="AU59" s="846"/>
      <c r="AV59" s="846"/>
      <c r="AW59" s="846"/>
      <c r="AX59" s="846"/>
      <c r="AY59" s="846"/>
      <c r="AZ59" s="846"/>
      <c r="BA59" s="846"/>
      <c r="BB59" s="846"/>
      <c r="BC59" s="847"/>
      <c r="BE59" s="138"/>
      <c r="BK59" s="137"/>
      <c r="BM59" s="836"/>
      <c r="BN59" s="837"/>
      <c r="BO59" s="837"/>
      <c r="BP59" s="837"/>
      <c r="BQ59" s="838"/>
      <c r="BR59" s="845"/>
      <c r="BS59" s="846"/>
      <c r="BT59" s="846"/>
      <c r="BU59" s="846"/>
      <c r="BV59" s="846"/>
      <c r="BW59" s="846"/>
      <c r="BX59" s="846"/>
      <c r="BY59" s="846"/>
      <c r="BZ59" s="846"/>
      <c r="CA59" s="846"/>
      <c r="CB59" s="846"/>
      <c r="CC59" s="846"/>
      <c r="CD59" s="846"/>
      <c r="CE59" s="846"/>
      <c r="CF59" s="846"/>
      <c r="CG59" s="846"/>
      <c r="CH59" s="847"/>
      <c r="CJ59" s="138"/>
    </row>
    <row r="60" spans="1:88" ht="7.5" customHeight="1">
      <c r="A60" s="137"/>
      <c r="Z60" s="138"/>
      <c r="AF60" s="137"/>
      <c r="BE60" s="138"/>
      <c r="BK60" s="137"/>
      <c r="CJ60" s="138"/>
    </row>
    <row r="61" spans="1:88" ht="7.5" customHeight="1">
      <c r="A61" s="137"/>
      <c r="C61" s="146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40"/>
      <c r="Z61" s="138"/>
      <c r="AF61" s="137"/>
      <c r="AH61" s="146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40"/>
      <c r="BE61" s="138"/>
      <c r="BK61" s="137"/>
      <c r="BM61" s="146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40"/>
      <c r="CJ61" s="138"/>
    </row>
    <row r="62" spans="1:88" ht="7.5" customHeight="1">
      <c r="A62" s="137"/>
      <c r="C62" s="147"/>
      <c r="D62" s="148"/>
      <c r="E62" s="808" t="s">
        <v>182</v>
      </c>
      <c r="F62" s="808"/>
      <c r="G62" s="808"/>
      <c r="H62" s="808"/>
      <c r="I62" s="149"/>
      <c r="J62" s="142"/>
      <c r="K62" s="148"/>
      <c r="L62" s="808" t="s">
        <v>183</v>
      </c>
      <c r="M62" s="808"/>
      <c r="N62" s="808"/>
      <c r="O62" s="808"/>
      <c r="P62" s="149"/>
      <c r="Q62" s="142"/>
      <c r="R62" s="148"/>
      <c r="S62" s="808" t="s">
        <v>184</v>
      </c>
      <c r="T62" s="808"/>
      <c r="U62" s="808"/>
      <c r="V62" s="808"/>
      <c r="W62" s="149"/>
      <c r="X62" s="143"/>
      <c r="Z62" s="138"/>
      <c r="AF62" s="137"/>
      <c r="AH62" s="147"/>
      <c r="AI62" s="148"/>
      <c r="AJ62" s="808" t="s">
        <v>182</v>
      </c>
      <c r="AK62" s="808"/>
      <c r="AL62" s="808"/>
      <c r="AM62" s="808"/>
      <c r="AN62" s="149"/>
      <c r="AO62" s="142"/>
      <c r="AP62" s="148"/>
      <c r="AQ62" s="808" t="s">
        <v>183</v>
      </c>
      <c r="AR62" s="808"/>
      <c r="AS62" s="808"/>
      <c r="AT62" s="808"/>
      <c r="AU62" s="149"/>
      <c r="AV62" s="142"/>
      <c r="AW62" s="148"/>
      <c r="AX62" s="808" t="s">
        <v>184</v>
      </c>
      <c r="AY62" s="808"/>
      <c r="AZ62" s="808"/>
      <c r="BA62" s="808"/>
      <c r="BB62" s="149"/>
      <c r="BC62" s="143"/>
      <c r="BE62" s="138"/>
      <c r="BK62" s="137"/>
      <c r="BM62" s="147"/>
      <c r="BN62" s="148"/>
      <c r="BO62" s="808" t="s">
        <v>182</v>
      </c>
      <c r="BP62" s="808"/>
      <c r="BQ62" s="808"/>
      <c r="BR62" s="808"/>
      <c r="BS62" s="149"/>
      <c r="BT62" s="142"/>
      <c r="BU62" s="148"/>
      <c r="BV62" s="808" t="s">
        <v>183</v>
      </c>
      <c r="BW62" s="808"/>
      <c r="BX62" s="808"/>
      <c r="BY62" s="808"/>
      <c r="BZ62" s="149"/>
      <c r="CA62" s="142"/>
      <c r="CB62" s="148"/>
      <c r="CC62" s="808" t="s">
        <v>184</v>
      </c>
      <c r="CD62" s="808"/>
      <c r="CE62" s="808"/>
      <c r="CF62" s="808"/>
      <c r="CG62" s="149"/>
      <c r="CH62" s="143"/>
      <c r="CJ62" s="138"/>
    </row>
    <row r="63" spans="1:88" ht="7.5" customHeight="1">
      <c r="A63" s="137"/>
      <c r="C63" s="147"/>
      <c r="D63" s="150"/>
      <c r="E63" s="809"/>
      <c r="F63" s="809"/>
      <c r="G63" s="809"/>
      <c r="H63" s="809"/>
      <c r="I63" s="151"/>
      <c r="J63" s="142"/>
      <c r="K63" s="150"/>
      <c r="L63" s="809"/>
      <c r="M63" s="809"/>
      <c r="N63" s="809"/>
      <c r="O63" s="809"/>
      <c r="P63" s="151"/>
      <c r="Q63" s="142"/>
      <c r="R63" s="150"/>
      <c r="S63" s="809"/>
      <c r="T63" s="809"/>
      <c r="U63" s="809"/>
      <c r="V63" s="809"/>
      <c r="W63" s="151"/>
      <c r="X63" s="143"/>
      <c r="Z63" s="138"/>
      <c r="AF63" s="137"/>
      <c r="AH63" s="147"/>
      <c r="AI63" s="150"/>
      <c r="AJ63" s="809"/>
      <c r="AK63" s="809"/>
      <c r="AL63" s="809"/>
      <c r="AM63" s="809"/>
      <c r="AN63" s="151"/>
      <c r="AO63" s="142"/>
      <c r="AP63" s="150"/>
      <c r="AQ63" s="809"/>
      <c r="AR63" s="809"/>
      <c r="AS63" s="809"/>
      <c r="AT63" s="809"/>
      <c r="AU63" s="151"/>
      <c r="AV63" s="142"/>
      <c r="AW63" s="150"/>
      <c r="AX63" s="809"/>
      <c r="AY63" s="809"/>
      <c r="AZ63" s="809"/>
      <c r="BA63" s="809"/>
      <c r="BB63" s="151"/>
      <c r="BC63" s="143"/>
      <c r="BE63" s="138"/>
      <c r="BK63" s="137"/>
      <c r="BM63" s="147"/>
      <c r="BN63" s="150"/>
      <c r="BO63" s="809"/>
      <c r="BP63" s="809"/>
      <c r="BQ63" s="809"/>
      <c r="BR63" s="809"/>
      <c r="BS63" s="151"/>
      <c r="BT63" s="142"/>
      <c r="BU63" s="150"/>
      <c r="BV63" s="809"/>
      <c r="BW63" s="809"/>
      <c r="BX63" s="809"/>
      <c r="BY63" s="809"/>
      <c r="BZ63" s="151"/>
      <c r="CA63" s="142"/>
      <c r="CB63" s="150"/>
      <c r="CC63" s="809"/>
      <c r="CD63" s="809"/>
      <c r="CE63" s="809"/>
      <c r="CF63" s="809"/>
      <c r="CG63" s="151"/>
      <c r="CH63" s="143"/>
      <c r="CJ63" s="138"/>
    </row>
    <row r="64" spans="1:88" ht="7.5" customHeight="1">
      <c r="A64" s="137"/>
      <c r="C64" s="147"/>
      <c r="D64" s="152"/>
      <c r="E64" s="810"/>
      <c r="F64" s="810"/>
      <c r="G64" s="810"/>
      <c r="H64" s="810"/>
      <c r="I64" s="153"/>
      <c r="J64" s="142"/>
      <c r="K64" s="152"/>
      <c r="L64" s="810"/>
      <c r="M64" s="810"/>
      <c r="N64" s="810"/>
      <c r="O64" s="810"/>
      <c r="P64" s="153"/>
      <c r="Q64" s="142"/>
      <c r="R64" s="152"/>
      <c r="S64" s="810"/>
      <c r="T64" s="810"/>
      <c r="U64" s="810"/>
      <c r="V64" s="810"/>
      <c r="W64" s="153"/>
      <c r="X64" s="143"/>
      <c r="Z64" s="138"/>
      <c r="AF64" s="137"/>
      <c r="AH64" s="147"/>
      <c r="AI64" s="152"/>
      <c r="AJ64" s="810"/>
      <c r="AK64" s="810"/>
      <c r="AL64" s="810"/>
      <c r="AM64" s="810"/>
      <c r="AN64" s="153"/>
      <c r="AO64" s="142"/>
      <c r="AP64" s="152"/>
      <c r="AQ64" s="810"/>
      <c r="AR64" s="810"/>
      <c r="AS64" s="810"/>
      <c r="AT64" s="810"/>
      <c r="AU64" s="153"/>
      <c r="AV64" s="142"/>
      <c r="AW64" s="152"/>
      <c r="AX64" s="810"/>
      <c r="AY64" s="810"/>
      <c r="AZ64" s="810"/>
      <c r="BA64" s="810"/>
      <c r="BB64" s="153"/>
      <c r="BC64" s="143"/>
      <c r="BE64" s="138"/>
      <c r="BK64" s="137"/>
      <c r="BM64" s="147"/>
      <c r="BN64" s="152"/>
      <c r="BO64" s="810"/>
      <c r="BP64" s="810"/>
      <c r="BQ64" s="810"/>
      <c r="BR64" s="810"/>
      <c r="BS64" s="153"/>
      <c r="BT64" s="142"/>
      <c r="BU64" s="152"/>
      <c r="BV64" s="810"/>
      <c r="BW64" s="810"/>
      <c r="BX64" s="810"/>
      <c r="BY64" s="810"/>
      <c r="BZ64" s="153"/>
      <c r="CA64" s="142"/>
      <c r="CB64" s="152"/>
      <c r="CC64" s="810"/>
      <c r="CD64" s="810"/>
      <c r="CE64" s="810"/>
      <c r="CF64" s="810"/>
      <c r="CG64" s="153"/>
      <c r="CH64" s="143"/>
      <c r="CJ64" s="138"/>
    </row>
    <row r="65" spans="1:88" ht="7.5" customHeight="1">
      <c r="A65" s="137"/>
      <c r="C65" s="147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3"/>
      <c r="Z65" s="138"/>
      <c r="AF65" s="137"/>
      <c r="AH65" s="147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3"/>
      <c r="BE65" s="138"/>
      <c r="BK65" s="137"/>
      <c r="BM65" s="147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3"/>
      <c r="CJ65" s="138"/>
    </row>
    <row r="66" spans="1:88" ht="7.5" customHeight="1">
      <c r="A66" s="137"/>
      <c r="C66" s="147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3"/>
      <c r="Z66" s="138"/>
      <c r="AC66" s="136"/>
      <c r="AF66" s="137"/>
      <c r="AH66" s="147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3"/>
      <c r="BE66" s="138"/>
      <c r="BK66" s="137"/>
      <c r="BM66" s="147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3"/>
      <c r="CJ66" s="138"/>
    </row>
    <row r="67" spans="1:88" ht="7.5" customHeight="1">
      <c r="A67" s="137"/>
      <c r="C67" s="147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3"/>
      <c r="Z67" s="138"/>
      <c r="AC67" s="136"/>
      <c r="AF67" s="137"/>
      <c r="AH67" s="147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3"/>
      <c r="BE67" s="138"/>
      <c r="BH67" s="136"/>
      <c r="BK67" s="137"/>
      <c r="BM67" s="147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3"/>
      <c r="CJ67" s="138"/>
    </row>
    <row r="68" spans="1:88" ht="7.5" customHeight="1">
      <c r="A68" s="137"/>
      <c r="C68" s="147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3"/>
      <c r="Z68" s="138"/>
      <c r="AC68" s="136"/>
      <c r="AF68" s="137"/>
      <c r="AH68" s="147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3"/>
      <c r="BE68" s="138"/>
      <c r="BH68" s="136"/>
      <c r="BK68" s="137"/>
      <c r="BM68" s="147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3"/>
      <c r="CJ68" s="138"/>
    </row>
    <row r="69" spans="1:88" ht="7.5" customHeight="1">
      <c r="A69" s="137"/>
      <c r="C69" s="147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3"/>
      <c r="Z69" s="138"/>
      <c r="AC69" s="136"/>
      <c r="AF69" s="137"/>
      <c r="AH69" s="147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3"/>
      <c r="BE69" s="138"/>
      <c r="BH69" s="136"/>
      <c r="BK69" s="137"/>
      <c r="BM69" s="147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3"/>
      <c r="CJ69" s="138"/>
    </row>
    <row r="70" spans="1:88" ht="7.5" customHeight="1">
      <c r="A70" s="137"/>
      <c r="C70" s="147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3"/>
      <c r="Z70" s="138"/>
      <c r="AC70" s="136"/>
      <c r="AF70" s="137"/>
      <c r="AH70" s="147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3"/>
      <c r="BE70" s="138"/>
      <c r="BH70" s="136"/>
      <c r="BK70" s="137"/>
      <c r="BM70" s="147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3"/>
      <c r="CJ70" s="138"/>
    </row>
    <row r="71" spans="1:88" ht="7.5" customHeight="1">
      <c r="A71" s="137"/>
      <c r="C71" s="147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3"/>
      <c r="Z71" s="138"/>
      <c r="AC71" s="136"/>
      <c r="AF71" s="137"/>
      <c r="AH71" s="147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3"/>
      <c r="BE71" s="138"/>
      <c r="BH71" s="136"/>
      <c r="BK71" s="137"/>
      <c r="BM71" s="147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3"/>
      <c r="CJ71" s="138"/>
    </row>
    <row r="72" spans="1:88" ht="7.5" customHeight="1">
      <c r="A72" s="137"/>
      <c r="C72" s="147"/>
      <c r="D72" s="148"/>
      <c r="E72" s="808" t="s">
        <v>185</v>
      </c>
      <c r="F72" s="808"/>
      <c r="G72" s="808"/>
      <c r="H72" s="808"/>
      <c r="I72" s="149"/>
      <c r="J72" s="142"/>
      <c r="K72" s="148"/>
      <c r="L72" s="808" t="s">
        <v>186</v>
      </c>
      <c r="M72" s="808"/>
      <c r="N72" s="808"/>
      <c r="O72" s="808"/>
      <c r="P72" s="149"/>
      <c r="Q72" s="142"/>
      <c r="R72" s="148"/>
      <c r="S72" s="811" t="s">
        <v>187</v>
      </c>
      <c r="T72" s="811"/>
      <c r="U72" s="811"/>
      <c r="V72" s="811"/>
      <c r="W72" s="149"/>
      <c r="X72" s="143"/>
      <c r="Z72" s="138"/>
      <c r="AC72" s="136"/>
      <c r="AF72" s="137"/>
      <c r="AH72" s="147"/>
      <c r="AI72" s="148"/>
      <c r="AJ72" s="808" t="s">
        <v>185</v>
      </c>
      <c r="AK72" s="808"/>
      <c r="AL72" s="808"/>
      <c r="AM72" s="808"/>
      <c r="AN72" s="149"/>
      <c r="AO72" s="142"/>
      <c r="AP72" s="148"/>
      <c r="AQ72" s="808" t="s">
        <v>186</v>
      </c>
      <c r="AR72" s="808"/>
      <c r="AS72" s="808"/>
      <c r="AT72" s="808"/>
      <c r="AU72" s="149"/>
      <c r="AV72" s="142"/>
      <c r="AW72" s="148"/>
      <c r="AX72" s="811" t="s">
        <v>187</v>
      </c>
      <c r="AY72" s="811"/>
      <c r="AZ72" s="811"/>
      <c r="BA72" s="811"/>
      <c r="BB72" s="149"/>
      <c r="BC72" s="143"/>
      <c r="BE72" s="138"/>
      <c r="BH72" s="136"/>
      <c r="BK72" s="137"/>
      <c r="BM72" s="147"/>
      <c r="BN72" s="148"/>
      <c r="BO72" s="808" t="s">
        <v>185</v>
      </c>
      <c r="BP72" s="808"/>
      <c r="BQ72" s="808"/>
      <c r="BR72" s="808"/>
      <c r="BS72" s="149"/>
      <c r="BT72" s="142"/>
      <c r="BU72" s="148"/>
      <c r="BV72" s="808" t="s">
        <v>186</v>
      </c>
      <c r="BW72" s="808"/>
      <c r="BX72" s="808"/>
      <c r="BY72" s="808"/>
      <c r="BZ72" s="149"/>
      <c r="CA72" s="142"/>
      <c r="CB72" s="148"/>
      <c r="CC72" s="811" t="s">
        <v>187</v>
      </c>
      <c r="CD72" s="811"/>
      <c r="CE72" s="811"/>
      <c r="CF72" s="811"/>
      <c r="CG72" s="149"/>
      <c r="CH72" s="143"/>
      <c r="CJ72" s="138"/>
    </row>
    <row r="73" spans="1:88" ht="7.5" customHeight="1">
      <c r="A73" s="137"/>
      <c r="C73" s="147"/>
      <c r="D73" s="150"/>
      <c r="E73" s="809"/>
      <c r="F73" s="809"/>
      <c r="G73" s="809"/>
      <c r="H73" s="809"/>
      <c r="I73" s="151"/>
      <c r="J73" s="142"/>
      <c r="K73" s="150"/>
      <c r="L73" s="809"/>
      <c r="M73" s="809"/>
      <c r="N73" s="809"/>
      <c r="O73" s="809"/>
      <c r="P73" s="151"/>
      <c r="Q73" s="142"/>
      <c r="R73" s="150"/>
      <c r="S73" s="812"/>
      <c r="T73" s="812"/>
      <c r="U73" s="812"/>
      <c r="V73" s="812"/>
      <c r="W73" s="151"/>
      <c r="X73" s="143"/>
      <c r="Z73" s="138"/>
      <c r="AC73" s="136"/>
      <c r="AF73" s="137"/>
      <c r="AH73" s="147"/>
      <c r="AI73" s="150"/>
      <c r="AJ73" s="809"/>
      <c r="AK73" s="809"/>
      <c r="AL73" s="809"/>
      <c r="AM73" s="809"/>
      <c r="AN73" s="151"/>
      <c r="AO73" s="142"/>
      <c r="AP73" s="150"/>
      <c r="AQ73" s="809"/>
      <c r="AR73" s="809"/>
      <c r="AS73" s="809"/>
      <c r="AT73" s="809"/>
      <c r="AU73" s="151"/>
      <c r="AV73" s="142"/>
      <c r="AW73" s="150"/>
      <c r="AX73" s="812"/>
      <c r="AY73" s="812"/>
      <c r="AZ73" s="812"/>
      <c r="BA73" s="812"/>
      <c r="BB73" s="151"/>
      <c r="BC73" s="143"/>
      <c r="BE73" s="138"/>
      <c r="BH73" s="136"/>
      <c r="BK73" s="137"/>
      <c r="BM73" s="147"/>
      <c r="BN73" s="150"/>
      <c r="BO73" s="809"/>
      <c r="BP73" s="809"/>
      <c r="BQ73" s="809"/>
      <c r="BR73" s="809"/>
      <c r="BS73" s="151"/>
      <c r="BT73" s="142"/>
      <c r="BU73" s="150"/>
      <c r="BV73" s="809"/>
      <c r="BW73" s="809"/>
      <c r="BX73" s="809"/>
      <c r="BY73" s="809"/>
      <c r="BZ73" s="151"/>
      <c r="CA73" s="142"/>
      <c r="CB73" s="150"/>
      <c r="CC73" s="812"/>
      <c r="CD73" s="812"/>
      <c r="CE73" s="812"/>
      <c r="CF73" s="812"/>
      <c r="CG73" s="151"/>
      <c r="CH73" s="143"/>
      <c r="CJ73" s="138"/>
    </row>
    <row r="74" spans="1:88" ht="7.5" customHeight="1">
      <c r="A74" s="137"/>
      <c r="C74" s="147"/>
      <c r="D74" s="152"/>
      <c r="E74" s="810"/>
      <c r="F74" s="810"/>
      <c r="G74" s="810"/>
      <c r="H74" s="810"/>
      <c r="I74" s="153"/>
      <c r="J74" s="142"/>
      <c r="K74" s="152"/>
      <c r="L74" s="810"/>
      <c r="M74" s="810"/>
      <c r="N74" s="810"/>
      <c r="O74" s="810"/>
      <c r="P74" s="153"/>
      <c r="Q74" s="142"/>
      <c r="R74" s="152"/>
      <c r="S74" s="813"/>
      <c r="T74" s="813"/>
      <c r="U74" s="813"/>
      <c r="V74" s="813"/>
      <c r="W74" s="153"/>
      <c r="X74" s="143"/>
      <c r="Z74" s="138"/>
      <c r="AC74" s="136"/>
      <c r="AF74" s="137"/>
      <c r="AH74" s="147"/>
      <c r="AI74" s="152"/>
      <c r="AJ74" s="810"/>
      <c r="AK74" s="810"/>
      <c r="AL74" s="810"/>
      <c r="AM74" s="810"/>
      <c r="AN74" s="153"/>
      <c r="AO74" s="142"/>
      <c r="AP74" s="152"/>
      <c r="AQ74" s="810"/>
      <c r="AR74" s="810"/>
      <c r="AS74" s="810"/>
      <c r="AT74" s="810"/>
      <c r="AU74" s="153"/>
      <c r="AV74" s="142"/>
      <c r="AW74" s="152"/>
      <c r="AX74" s="813"/>
      <c r="AY74" s="813"/>
      <c r="AZ74" s="813"/>
      <c r="BA74" s="813"/>
      <c r="BB74" s="153"/>
      <c r="BC74" s="143"/>
      <c r="BE74" s="138"/>
      <c r="BH74" s="136"/>
      <c r="BK74" s="137"/>
      <c r="BM74" s="147"/>
      <c r="BN74" s="152"/>
      <c r="BO74" s="810"/>
      <c r="BP74" s="810"/>
      <c r="BQ74" s="810"/>
      <c r="BR74" s="810"/>
      <c r="BS74" s="153"/>
      <c r="BT74" s="142"/>
      <c r="BU74" s="152"/>
      <c r="BV74" s="810"/>
      <c r="BW74" s="810"/>
      <c r="BX74" s="810"/>
      <c r="BY74" s="810"/>
      <c r="BZ74" s="153"/>
      <c r="CA74" s="142"/>
      <c r="CB74" s="152"/>
      <c r="CC74" s="813"/>
      <c r="CD74" s="813"/>
      <c r="CE74" s="813"/>
      <c r="CF74" s="813"/>
      <c r="CG74" s="153"/>
      <c r="CH74" s="143"/>
      <c r="CJ74" s="138"/>
    </row>
    <row r="75" spans="1:88" ht="7.5" customHeight="1">
      <c r="A75" s="137"/>
      <c r="C75" s="147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7"/>
      <c r="S75" s="141"/>
      <c r="T75" s="141"/>
      <c r="U75" s="141"/>
      <c r="V75" s="141"/>
      <c r="W75" s="143"/>
      <c r="X75" s="143"/>
      <c r="Z75" s="138"/>
      <c r="AC75" s="136"/>
      <c r="AF75" s="137"/>
      <c r="AH75" s="147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7"/>
      <c r="AX75" s="141"/>
      <c r="AY75" s="141"/>
      <c r="AZ75" s="141"/>
      <c r="BA75" s="141"/>
      <c r="BB75" s="143"/>
      <c r="BC75" s="143"/>
      <c r="BE75" s="138"/>
      <c r="BH75" s="136"/>
      <c r="BK75" s="137"/>
      <c r="BM75" s="147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7"/>
      <c r="CC75" s="141"/>
      <c r="CD75" s="141"/>
      <c r="CE75" s="141"/>
      <c r="CF75" s="141"/>
      <c r="CG75" s="143"/>
      <c r="CH75" s="143"/>
      <c r="CJ75" s="138"/>
    </row>
    <row r="76" spans="1:88" ht="7.5" customHeight="1">
      <c r="A76" s="137"/>
      <c r="C76" s="147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7"/>
      <c r="S76" s="141"/>
      <c r="T76" s="141"/>
      <c r="U76" s="141"/>
      <c r="V76" s="141"/>
      <c r="W76" s="143"/>
      <c r="X76" s="143"/>
      <c r="Z76" s="138"/>
      <c r="AF76" s="137"/>
      <c r="AH76" s="147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7"/>
      <c r="AX76" s="141"/>
      <c r="AY76" s="141"/>
      <c r="AZ76" s="141"/>
      <c r="BA76" s="141"/>
      <c r="BB76" s="143"/>
      <c r="BC76" s="143"/>
      <c r="BE76" s="138"/>
      <c r="BH76" s="136"/>
      <c r="BK76" s="137"/>
      <c r="BM76" s="147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7"/>
      <c r="CC76" s="141"/>
      <c r="CD76" s="141"/>
      <c r="CE76" s="141"/>
      <c r="CF76" s="141"/>
      <c r="CG76" s="143"/>
      <c r="CH76" s="143"/>
      <c r="CJ76" s="138"/>
    </row>
    <row r="77" spans="1:88" ht="7.5" customHeight="1">
      <c r="A77" s="137"/>
      <c r="C77" s="147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7"/>
      <c r="S77" s="141"/>
      <c r="T77" s="141"/>
      <c r="U77" s="141"/>
      <c r="V77" s="141"/>
      <c r="W77" s="143"/>
      <c r="X77" s="143"/>
      <c r="Z77" s="138"/>
      <c r="AF77" s="137"/>
      <c r="AH77" s="147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7"/>
      <c r="AX77" s="141"/>
      <c r="AY77" s="141"/>
      <c r="AZ77" s="141"/>
      <c r="BA77" s="141"/>
      <c r="BB77" s="143"/>
      <c r="BC77" s="143"/>
      <c r="BE77" s="138"/>
      <c r="BK77" s="137"/>
      <c r="BM77" s="147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7"/>
      <c r="CC77" s="141"/>
      <c r="CD77" s="141"/>
      <c r="CE77" s="141"/>
      <c r="CF77" s="141"/>
      <c r="CG77" s="143"/>
      <c r="CH77" s="143"/>
      <c r="CJ77" s="138"/>
    </row>
    <row r="78" spans="1:88" ht="7.5" customHeight="1">
      <c r="A78" s="137"/>
      <c r="C78" s="147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7"/>
      <c r="S78" s="141"/>
      <c r="T78" s="141"/>
      <c r="U78" s="141"/>
      <c r="V78" s="141"/>
      <c r="W78" s="143"/>
      <c r="X78" s="143"/>
      <c r="Z78" s="138"/>
      <c r="AF78" s="137"/>
      <c r="AH78" s="147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7"/>
      <c r="AX78" s="141"/>
      <c r="AY78" s="141"/>
      <c r="AZ78" s="141"/>
      <c r="BA78" s="141"/>
      <c r="BB78" s="143"/>
      <c r="BC78" s="143"/>
      <c r="BE78" s="138"/>
      <c r="BK78" s="137"/>
      <c r="BM78" s="147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7"/>
      <c r="CC78" s="141"/>
      <c r="CD78" s="141"/>
      <c r="CE78" s="141"/>
      <c r="CF78" s="141"/>
      <c r="CG78" s="143"/>
      <c r="CH78" s="143"/>
      <c r="CJ78" s="138"/>
    </row>
    <row r="79" spans="1:88" ht="7.5" customHeight="1">
      <c r="A79" s="137"/>
      <c r="C79" s="147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7"/>
      <c r="S79" s="141"/>
      <c r="T79" s="141"/>
      <c r="U79" s="141"/>
      <c r="V79" s="141"/>
      <c r="W79" s="143"/>
      <c r="X79" s="143"/>
      <c r="Z79" s="138"/>
      <c r="AF79" s="137"/>
      <c r="AH79" s="147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7"/>
      <c r="AX79" s="141"/>
      <c r="AY79" s="141"/>
      <c r="AZ79" s="141"/>
      <c r="BA79" s="141"/>
      <c r="BB79" s="143"/>
      <c r="BC79" s="143"/>
      <c r="BE79" s="138"/>
      <c r="BK79" s="137"/>
      <c r="BM79" s="147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7"/>
      <c r="CC79" s="141"/>
      <c r="CD79" s="141"/>
      <c r="CE79" s="141"/>
      <c r="CF79" s="141"/>
      <c r="CG79" s="143"/>
      <c r="CH79" s="143"/>
      <c r="CJ79" s="138"/>
    </row>
    <row r="80" spans="1:88" ht="7.5" customHeight="1">
      <c r="A80" s="137"/>
      <c r="C80" s="147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7"/>
      <c r="S80" s="141"/>
      <c r="T80" s="141"/>
      <c r="U80" s="141"/>
      <c r="V80" s="141"/>
      <c r="W80" s="143"/>
      <c r="X80" s="143"/>
      <c r="Z80" s="138"/>
      <c r="AF80" s="137"/>
      <c r="AH80" s="147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7"/>
      <c r="AX80" s="141"/>
      <c r="AY80" s="141"/>
      <c r="AZ80" s="141"/>
      <c r="BA80" s="141"/>
      <c r="BB80" s="143"/>
      <c r="BC80" s="143"/>
      <c r="BE80" s="138"/>
      <c r="BK80" s="137"/>
      <c r="BM80" s="147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7"/>
      <c r="CC80" s="141"/>
      <c r="CD80" s="141"/>
      <c r="CE80" s="141"/>
      <c r="CF80" s="141"/>
      <c r="CG80" s="143"/>
      <c r="CH80" s="143"/>
      <c r="CJ80" s="138"/>
    </row>
    <row r="81" spans="1:88" ht="4.5" customHeight="1">
      <c r="A81" s="137"/>
      <c r="C81" s="147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5"/>
      <c r="S81" s="144"/>
      <c r="T81" s="144"/>
      <c r="U81" s="144"/>
      <c r="V81" s="144"/>
      <c r="W81" s="145"/>
      <c r="X81" s="143"/>
      <c r="Z81" s="138"/>
      <c r="AF81" s="137"/>
      <c r="AH81" s="147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55"/>
      <c r="AX81" s="144"/>
      <c r="AY81" s="144"/>
      <c r="AZ81" s="144"/>
      <c r="BA81" s="144"/>
      <c r="BB81" s="145"/>
      <c r="BC81" s="143"/>
      <c r="BE81" s="138"/>
      <c r="BK81" s="137"/>
      <c r="BM81" s="147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55"/>
      <c r="CC81" s="144"/>
      <c r="CD81" s="144"/>
      <c r="CE81" s="144"/>
      <c r="CF81" s="144"/>
      <c r="CG81" s="145"/>
      <c r="CH81" s="143"/>
      <c r="CJ81" s="138"/>
    </row>
    <row r="82" spans="1:88" ht="11.25" customHeight="1">
      <c r="A82" s="137"/>
      <c r="C82" s="147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804" t="s">
        <v>188</v>
      </c>
      <c r="S82" s="804"/>
      <c r="T82" s="804"/>
      <c r="U82" s="804"/>
      <c r="V82" s="804"/>
      <c r="W82" s="804"/>
      <c r="X82" s="143"/>
      <c r="Z82" s="138"/>
      <c r="AF82" s="137"/>
      <c r="AH82" s="147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804" t="s">
        <v>188</v>
      </c>
      <c r="AX82" s="804"/>
      <c r="AY82" s="804"/>
      <c r="AZ82" s="804"/>
      <c r="BA82" s="804"/>
      <c r="BB82" s="804"/>
      <c r="BC82" s="143"/>
      <c r="BE82" s="138"/>
      <c r="BK82" s="137"/>
      <c r="BM82" s="147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804" t="s">
        <v>188</v>
      </c>
      <c r="CC82" s="804"/>
      <c r="CD82" s="804"/>
      <c r="CE82" s="804"/>
      <c r="CF82" s="804"/>
      <c r="CG82" s="804"/>
      <c r="CH82" s="143"/>
      <c r="CJ82" s="138"/>
    </row>
    <row r="83" spans="1:88" ht="4.5" customHeight="1">
      <c r="A83" s="137"/>
      <c r="C83" s="155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5"/>
      <c r="Z83" s="138"/>
      <c r="AF83" s="137"/>
      <c r="AH83" s="155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5"/>
      <c r="BE83" s="138"/>
      <c r="BK83" s="137"/>
      <c r="BM83" s="155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5"/>
      <c r="CJ83" s="138"/>
    </row>
    <row r="84" spans="1:88" ht="4.5" customHeight="1">
      <c r="A84" s="137"/>
      <c r="Z84" s="138"/>
      <c r="AF84" s="137"/>
      <c r="BE84" s="138"/>
      <c r="BK84" s="137"/>
      <c r="CJ84" s="138"/>
    </row>
    <row r="85" spans="1:88" ht="12.75" customHeight="1">
      <c r="A85" s="137"/>
      <c r="D85" s="156" t="s">
        <v>189</v>
      </c>
      <c r="K85" s="133"/>
      <c r="L85" s="134"/>
      <c r="M85" s="134"/>
      <c r="N85" s="134"/>
      <c r="O85" s="134"/>
      <c r="P85" s="135"/>
      <c r="R85" s="133"/>
      <c r="S85" s="134"/>
      <c r="T85" s="134"/>
      <c r="U85" s="134"/>
      <c r="V85" s="134"/>
      <c r="W85" s="135"/>
      <c r="Z85" s="138"/>
      <c r="AF85" s="137"/>
      <c r="AL85" s="156" t="s">
        <v>190</v>
      </c>
      <c r="AX85" s="132" t="s">
        <v>168</v>
      </c>
      <c r="BE85" s="138"/>
      <c r="BK85" s="137"/>
      <c r="BP85" s="156" t="s">
        <v>169</v>
      </c>
      <c r="CB85" s="132" t="s">
        <v>168</v>
      </c>
      <c r="CJ85" s="138"/>
    </row>
    <row r="86" spans="1:88" ht="12.75" customHeight="1">
      <c r="A86" s="137"/>
      <c r="D86" s="157" t="s">
        <v>170</v>
      </c>
      <c r="K86" s="158"/>
      <c r="L86" s="159"/>
      <c r="M86" s="159"/>
      <c r="N86" s="159"/>
      <c r="O86" s="159"/>
      <c r="P86" s="160"/>
      <c r="R86" s="158"/>
      <c r="S86" s="159"/>
      <c r="T86" s="159"/>
      <c r="U86" s="159"/>
      <c r="V86" s="159"/>
      <c r="W86" s="160"/>
      <c r="Z86" s="138"/>
      <c r="AF86" s="137"/>
      <c r="BE86" s="138"/>
      <c r="BK86" s="137"/>
      <c r="CJ86" s="138"/>
    </row>
    <row r="87" spans="1:88" ht="2.25" customHeight="1">
      <c r="A87" s="137"/>
      <c r="Z87" s="138"/>
      <c r="AF87" s="137"/>
      <c r="BE87" s="138"/>
      <c r="BK87" s="137"/>
      <c r="CJ87" s="138"/>
    </row>
    <row r="88" spans="1:88" ht="13.5">
      <c r="A88" s="137"/>
      <c r="H88" s="161" t="s">
        <v>169</v>
      </c>
      <c r="S88" s="132" t="s">
        <v>168</v>
      </c>
      <c r="Z88" s="138"/>
      <c r="AF88" s="137"/>
      <c r="BE88" s="138"/>
      <c r="BK88" s="137"/>
      <c r="CJ88" s="138"/>
    </row>
    <row r="89" spans="1:88" ht="7.5" customHeight="1">
      <c r="A89" s="137"/>
      <c r="Z89" s="138"/>
      <c r="AF89" s="137"/>
      <c r="BE89" s="138"/>
      <c r="BK89" s="137"/>
      <c r="CJ89" s="138"/>
    </row>
    <row r="90" spans="1:88" ht="10.5" customHeight="1">
      <c r="A90" s="137"/>
      <c r="Z90" s="138"/>
      <c r="AF90" s="137"/>
      <c r="BE90" s="138"/>
      <c r="BK90" s="137"/>
      <c r="CJ90" s="138"/>
    </row>
    <row r="91" spans="1:88" ht="12" customHeight="1">
      <c r="A91" s="137"/>
      <c r="Z91" s="138"/>
      <c r="AF91" s="137"/>
      <c r="BE91" s="138"/>
      <c r="BK91" s="137"/>
      <c r="CJ91" s="138"/>
    </row>
    <row r="92" spans="1:88" ht="13.5" customHeight="1">
      <c r="A92" s="158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60"/>
      <c r="AC92" s="136"/>
      <c r="AF92" s="158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60"/>
      <c r="BH92" s="136"/>
      <c r="BK92" s="158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60"/>
    </row>
    <row r="93" spans="29:60" ht="19.5" customHeight="1">
      <c r="AC93" s="136"/>
      <c r="BH93" s="136"/>
    </row>
    <row r="94" spans="27:62" ht="1.5" customHeight="1">
      <c r="AA94" s="162"/>
      <c r="AB94" s="162"/>
      <c r="AC94" s="163"/>
      <c r="AD94" s="162"/>
      <c r="AE94" s="162"/>
      <c r="BF94" s="162"/>
      <c r="BG94" s="162"/>
      <c r="BH94" s="163"/>
      <c r="BI94" s="162"/>
      <c r="BJ94" s="162"/>
    </row>
    <row r="95" spans="1:88" ht="22.5" customHeight="1">
      <c r="A95" s="164"/>
      <c r="B95" s="164"/>
      <c r="C95" s="164"/>
      <c r="D95" s="164"/>
      <c r="AC95" s="136"/>
      <c r="BH95" s="136"/>
      <c r="CG95" s="164"/>
      <c r="CH95" s="164"/>
      <c r="CI95" s="164"/>
      <c r="CJ95" s="164"/>
    </row>
    <row r="96" spans="1:88" ht="7.5" customHeight="1">
      <c r="A96" s="133"/>
      <c r="B96" s="134"/>
      <c r="C96" s="134"/>
      <c r="D96" s="134"/>
      <c r="E96" s="134"/>
      <c r="F96" s="134"/>
      <c r="G96" s="134"/>
      <c r="H96" s="134"/>
      <c r="I96" s="134"/>
      <c r="J96" s="863" t="s">
        <v>174</v>
      </c>
      <c r="K96" s="863"/>
      <c r="L96" s="863"/>
      <c r="M96" s="863"/>
      <c r="N96" s="863"/>
      <c r="O96" s="866">
        <v>1</v>
      </c>
      <c r="P96" s="866"/>
      <c r="Q96" s="866"/>
      <c r="R96" s="134"/>
      <c r="S96" s="134"/>
      <c r="T96" s="134"/>
      <c r="U96" s="134"/>
      <c r="V96" s="134"/>
      <c r="W96" s="134"/>
      <c r="X96" s="134"/>
      <c r="Y96" s="134"/>
      <c r="Z96" s="135"/>
      <c r="AC96" s="136"/>
      <c r="AF96" s="133"/>
      <c r="AG96" s="134"/>
      <c r="AH96" s="134"/>
      <c r="AI96" s="134"/>
      <c r="AJ96" s="134"/>
      <c r="AK96" s="134"/>
      <c r="AL96" s="134"/>
      <c r="AM96" s="134"/>
      <c r="AN96" s="134"/>
      <c r="AO96" s="863" t="s">
        <v>174</v>
      </c>
      <c r="AP96" s="863"/>
      <c r="AQ96" s="863"/>
      <c r="AR96" s="863"/>
      <c r="AS96" s="863"/>
      <c r="AT96" s="866">
        <v>2</v>
      </c>
      <c r="AU96" s="866"/>
      <c r="AV96" s="866"/>
      <c r="AW96" s="134"/>
      <c r="AX96" s="134"/>
      <c r="AY96" s="134"/>
      <c r="AZ96" s="134"/>
      <c r="BA96" s="134"/>
      <c r="BB96" s="134"/>
      <c r="BC96" s="134"/>
      <c r="BD96" s="134"/>
      <c r="BE96" s="135"/>
      <c r="BH96" s="136"/>
      <c r="BK96" s="133"/>
      <c r="BL96" s="134"/>
      <c r="BM96" s="134"/>
      <c r="BN96" s="134"/>
      <c r="BO96" s="134"/>
      <c r="BP96" s="134"/>
      <c r="BQ96" s="134"/>
      <c r="BR96" s="134"/>
      <c r="BS96" s="134"/>
      <c r="BT96" s="863" t="s">
        <v>174</v>
      </c>
      <c r="BU96" s="863"/>
      <c r="BV96" s="863"/>
      <c r="BW96" s="863"/>
      <c r="BX96" s="863"/>
      <c r="BY96" s="866">
        <v>3</v>
      </c>
      <c r="BZ96" s="866"/>
      <c r="CA96" s="866"/>
      <c r="CB96" s="134"/>
      <c r="CC96" s="134"/>
      <c r="CD96" s="134"/>
      <c r="CE96" s="134"/>
      <c r="CF96" s="134"/>
      <c r="CG96" s="134"/>
      <c r="CH96" s="134"/>
      <c r="CI96" s="134"/>
      <c r="CJ96" s="135"/>
    </row>
    <row r="97" spans="1:88" ht="14.25" customHeight="1">
      <c r="A97" s="137"/>
      <c r="J97" s="864"/>
      <c r="K97" s="864"/>
      <c r="L97" s="864"/>
      <c r="M97" s="864"/>
      <c r="N97" s="864"/>
      <c r="O97" s="867"/>
      <c r="P97" s="867"/>
      <c r="Q97" s="867"/>
      <c r="Z97" s="138"/>
      <c r="AC97" s="136"/>
      <c r="AF97" s="137"/>
      <c r="AO97" s="864"/>
      <c r="AP97" s="864"/>
      <c r="AQ97" s="864"/>
      <c r="AR97" s="864"/>
      <c r="AS97" s="864"/>
      <c r="AT97" s="867"/>
      <c r="AU97" s="867"/>
      <c r="AV97" s="867"/>
      <c r="BE97" s="138"/>
      <c r="BH97" s="136"/>
      <c r="BK97" s="137"/>
      <c r="BT97" s="864"/>
      <c r="BU97" s="864"/>
      <c r="BV97" s="864"/>
      <c r="BW97" s="864"/>
      <c r="BX97" s="864"/>
      <c r="BY97" s="867"/>
      <c r="BZ97" s="867"/>
      <c r="CA97" s="867"/>
      <c r="CJ97" s="138"/>
    </row>
    <row r="98" spans="1:88" ht="7.5" customHeight="1">
      <c r="A98" s="137"/>
      <c r="J98" s="865"/>
      <c r="K98" s="865"/>
      <c r="L98" s="865"/>
      <c r="M98" s="865"/>
      <c r="N98" s="865"/>
      <c r="O98" s="868"/>
      <c r="P98" s="868"/>
      <c r="Q98" s="868"/>
      <c r="Z98" s="138"/>
      <c r="AF98" s="137"/>
      <c r="AO98" s="865"/>
      <c r="AP98" s="865"/>
      <c r="AQ98" s="865"/>
      <c r="AR98" s="865"/>
      <c r="AS98" s="865"/>
      <c r="AT98" s="868"/>
      <c r="AU98" s="868"/>
      <c r="AV98" s="868"/>
      <c r="BE98" s="138"/>
      <c r="BK98" s="137"/>
      <c r="BT98" s="865"/>
      <c r="BU98" s="865"/>
      <c r="BV98" s="865"/>
      <c r="BW98" s="865"/>
      <c r="BX98" s="865"/>
      <c r="BY98" s="868"/>
      <c r="BZ98" s="868"/>
      <c r="CA98" s="868"/>
      <c r="CJ98" s="138"/>
    </row>
    <row r="99" spans="1:88" ht="6.75" customHeight="1">
      <c r="A99" s="137"/>
      <c r="C99" s="818" t="s">
        <v>175</v>
      </c>
      <c r="D99" s="819"/>
      <c r="E99" s="819"/>
      <c r="F99" s="819"/>
      <c r="G99" s="820"/>
      <c r="H99" s="139"/>
      <c r="I99" s="827" t="s">
        <v>177</v>
      </c>
      <c r="J99" s="827"/>
      <c r="K99" s="827"/>
      <c r="L99" s="827"/>
      <c r="M99" s="827"/>
      <c r="N99" s="827"/>
      <c r="O99" s="827"/>
      <c r="P99" s="827"/>
      <c r="Q99" s="827"/>
      <c r="R99" s="827"/>
      <c r="S99" s="827"/>
      <c r="T99" s="827"/>
      <c r="U99" s="827"/>
      <c r="V99" s="827"/>
      <c r="W99" s="827"/>
      <c r="X99" s="140"/>
      <c r="Z99" s="138"/>
      <c r="AF99" s="137"/>
      <c r="AH99" s="818" t="s">
        <v>175</v>
      </c>
      <c r="AI99" s="819"/>
      <c r="AJ99" s="819"/>
      <c r="AK99" s="819"/>
      <c r="AL99" s="820"/>
      <c r="AM99" s="139"/>
      <c r="AN99" s="827" t="s">
        <v>177</v>
      </c>
      <c r="AO99" s="827"/>
      <c r="AP99" s="827"/>
      <c r="AQ99" s="827"/>
      <c r="AR99" s="827"/>
      <c r="AS99" s="827"/>
      <c r="AT99" s="827"/>
      <c r="AU99" s="827"/>
      <c r="AV99" s="827"/>
      <c r="AW99" s="827"/>
      <c r="AX99" s="827"/>
      <c r="AY99" s="827"/>
      <c r="AZ99" s="827"/>
      <c r="BA99" s="827"/>
      <c r="BB99" s="827"/>
      <c r="BC99" s="140"/>
      <c r="BE99" s="138"/>
      <c r="BK99" s="137"/>
      <c r="BM99" s="818" t="s">
        <v>175</v>
      </c>
      <c r="BN99" s="819"/>
      <c r="BO99" s="819"/>
      <c r="BP99" s="819"/>
      <c r="BQ99" s="820"/>
      <c r="BR99" s="139"/>
      <c r="BS99" s="827" t="s">
        <v>177</v>
      </c>
      <c r="BT99" s="827"/>
      <c r="BU99" s="827"/>
      <c r="BV99" s="827"/>
      <c r="BW99" s="827"/>
      <c r="BX99" s="827"/>
      <c r="BY99" s="827"/>
      <c r="BZ99" s="827"/>
      <c r="CA99" s="827"/>
      <c r="CB99" s="827"/>
      <c r="CC99" s="827"/>
      <c r="CD99" s="827"/>
      <c r="CE99" s="827"/>
      <c r="CF99" s="827"/>
      <c r="CG99" s="827"/>
      <c r="CH99" s="140"/>
      <c r="CJ99" s="138"/>
    </row>
    <row r="100" spans="1:88" ht="6.75" customHeight="1">
      <c r="A100" s="137"/>
      <c r="C100" s="821"/>
      <c r="D100" s="822"/>
      <c r="E100" s="822"/>
      <c r="F100" s="822"/>
      <c r="G100" s="823"/>
      <c r="H100" s="141"/>
      <c r="I100" s="828"/>
      <c r="J100" s="828"/>
      <c r="K100" s="828"/>
      <c r="L100" s="828"/>
      <c r="M100" s="828"/>
      <c r="N100" s="828"/>
      <c r="O100" s="828"/>
      <c r="P100" s="828"/>
      <c r="Q100" s="828"/>
      <c r="R100" s="828"/>
      <c r="S100" s="828"/>
      <c r="T100" s="828"/>
      <c r="U100" s="828"/>
      <c r="V100" s="828"/>
      <c r="W100" s="828"/>
      <c r="X100" s="143"/>
      <c r="Z100" s="138"/>
      <c r="AF100" s="137"/>
      <c r="AH100" s="821"/>
      <c r="AI100" s="822"/>
      <c r="AJ100" s="822"/>
      <c r="AK100" s="822"/>
      <c r="AL100" s="823"/>
      <c r="AM100" s="141"/>
      <c r="AN100" s="828"/>
      <c r="AO100" s="828"/>
      <c r="AP100" s="828"/>
      <c r="AQ100" s="828"/>
      <c r="AR100" s="828"/>
      <c r="AS100" s="828"/>
      <c r="AT100" s="828"/>
      <c r="AU100" s="828"/>
      <c r="AV100" s="828"/>
      <c r="AW100" s="828"/>
      <c r="AX100" s="828"/>
      <c r="AY100" s="828"/>
      <c r="AZ100" s="828"/>
      <c r="BA100" s="828"/>
      <c r="BB100" s="828"/>
      <c r="BC100" s="143"/>
      <c r="BE100" s="138"/>
      <c r="BK100" s="137"/>
      <c r="BM100" s="821"/>
      <c r="BN100" s="822"/>
      <c r="BO100" s="822"/>
      <c r="BP100" s="822"/>
      <c r="BQ100" s="823"/>
      <c r="BR100" s="141"/>
      <c r="BS100" s="828"/>
      <c r="BT100" s="828"/>
      <c r="BU100" s="828"/>
      <c r="BV100" s="828"/>
      <c r="BW100" s="828"/>
      <c r="BX100" s="828"/>
      <c r="BY100" s="828"/>
      <c r="BZ100" s="828"/>
      <c r="CA100" s="828"/>
      <c r="CB100" s="828"/>
      <c r="CC100" s="828"/>
      <c r="CD100" s="828"/>
      <c r="CE100" s="828"/>
      <c r="CF100" s="828"/>
      <c r="CG100" s="828"/>
      <c r="CH100" s="143"/>
      <c r="CJ100" s="138"/>
    </row>
    <row r="101" spans="1:88" ht="6.75" customHeight="1">
      <c r="A101" s="137"/>
      <c r="C101" s="824"/>
      <c r="D101" s="825"/>
      <c r="E101" s="825"/>
      <c r="F101" s="825"/>
      <c r="G101" s="826"/>
      <c r="H101" s="144"/>
      <c r="I101" s="829"/>
      <c r="J101" s="829"/>
      <c r="K101" s="829"/>
      <c r="L101" s="829"/>
      <c r="M101" s="829"/>
      <c r="N101" s="829"/>
      <c r="O101" s="829"/>
      <c r="P101" s="829"/>
      <c r="Q101" s="829"/>
      <c r="R101" s="829"/>
      <c r="S101" s="829"/>
      <c r="T101" s="829"/>
      <c r="U101" s="829"/>
      <c r="V101" s="829"/>
      <c r="W101" s="829"/>
      <c r="X101" s="145"/>
      <c r="Z101" s="138"/>
      <c r="AF101" s="137"/>
      <c r="AH101" s="824"/>
      <c r="AI101" s="825"/>
      <c r="AJ101" s="825"/>
      <c r="AK101" s="825"/>
      <c r="AL101" s="826"/>
      <c r="AM101" s="144"/>
      <c r="AN101" s="829"/>
      <c r="AO101" s="829"/>
      <c r="AP101" s="829"/>
      <c r="AQ101" s="829"/>
      <c r="AR101" s="829"/>
      <c r="AS101" s="829"/>
      <c r="AT101" s="829"/>
      <c r="AU101" s="829"/>
      <c r="AV101" s="829"/>
      <c r="AW101" s="829"/>
      <c r="AX101" s="829"/>
      <c r="AY101" s="829"/>
      <c r="AZ101" s="829"/>
      <c r="BA101" s="829"/>
      <c r="BB101" s="829"/>
      <c r="BC101" s="145"/>
      <c r="BE101" s="138"/>
      <c r="BK101" s="137"/>
      <c r="BM101" s="824"/>
      <c r="BN101" s="825"/>
      <c r="BO101" s="825"/>
      <c r="BP101" s="825"/>
      <c r="BQ101" s="826"/>
      <c r="BR101" s="144"/>
      <c r="BS101" s="829"/>
      <c r="BT101" s="829"/>
      <c r="BU101" s="829"/>
      <c r="BV101" s="829"/>
      <c r="BW101" s="829"/>
      <c r="BX101" s="829"/>
      <c r="BY101" s="829"/>
      <c r="BZ101" s="829"/>
      <c r="CA101" s="829"/>
      <c r="CB101" s="829"/>
      <c r="CC101" s="829"/>
      <c r="CD101" s="829"/>
      <c r="CE101" s="829"/>
      <c r="CF101" s="829"/>
      <c r="CG101" s="829"/>
      <c r="CH101" s="145"/>
      <c r="CJ101" s="138"/>
    </row>
    <row r="102" spans="1:88" ht="7.5" customHeight="1">
      <c r="A102" s="137"/>
      <c r="Z102" s="138"/>
      <c r="AF102" s="137"/>
      <c r="BE102" s="138"/>
      <c r="BK102" s="137"/>
      <c r="CJ102" s="138"/>
    </row>
    <row r="103" spans="1:88" ht="7.5" customHeight="1">
      <c r="A103" s="137"/>
      <c r="C103" s="830" t="s">
        <v>158</v>
      </c>
      <c r="D103" s="831"/>
      <c r="E103" s="831"/>
      <c r="F103" s="831"/>
      <c r="G103" s="832"/>
      <c r="H103" s="839"/>
      <c r="I103" s="840"/>
      <c r="J103" s="840"/>
      <c r="K103" s="840"/>
      <c r="L103" s="840"/>
      <c r="M103" s="840"/>
      <c r="N103" s="840"/>
      <c r="O103" s="840"/>
      <c r="P103" s="840"/>
      <c r="Q103" s="840"/>
      <c r="R103" s="840"/>
      <c r="S103" s="840"/>
      <c r="T103" s="840"/>
      <c r="U103" s="840"/>
      <c r="V103" s="840"/>
      <c r="W103" s="840"/>
      <c r="X103" s="841"/>
      <c r="Z103" s="138"/>
      <c r="AF103" s="137"/>
      <c r="AH103" s="830" t="s">
        <v>158</v>
      </c>
      <c r="AI103" s="831"/>
      <c r="AJ103" s="831"/>
      <c r="AK103" s="831"/>
      <c r="AL103" s="832"/>
      <c r="AM103" s="839"/>
      <c r="AN103" s="840"/>
      <c r="AO103" s="840"/>
      <c r="AP103" s="840"/>
      <c r="AQ103" s="840"/>
      <c r="AR103" s="840"/>
      <c r="AS103" s="840"/>
      <c r="AT103" s="840"/>
      <c r="AU103" s="840"/>
      <c r="AV103" s="840"/>
      <c r="AW103" s="840"/>
      <c r="AX103" s="840"/>
      <c r="AY103" s="840"/>
      <c r="AZ103" s="840"/>
      <c r="BA103" s="840"/>
      <c r="BB103" s="840"/>
      <c r="BC103" s="841"/>
      <c r="BE103" s="138"/>
      <c r="BK103" s="137"/>
      <c r="BM103" s="830" t="s">
        <v>158</v>
      </c>
      <c r="BN103" s="831"/>
      <c r="BO103" s="831"/>
      <c r="BP103" s="831"/>
      <c r="BQ103" s="832"/>
      <c r="BR103" s="839"/>
      <c r="BS103" s="840"/>
      <c r="BT103" s="840"/>
      <c r="BU103" s="840"/>
      <c r="BV103" s="840"/>
      <c r="BW103" s="840"/>
      <c r="BX103" s="840"/>
      <c r="BY103" s="840"/>
      <c r="BZ103" s="840"/>
      <c r="CA103" s="840"/>
      <c r="CB103" s="840"/>
      <c r="CC103" s="840"/>
      <c r="CD103" s="840"/>
      <c r="CE103" s="840"/>
      <c r="CF103" s="840"/>
      <c r="CG103" s="840"/>
      <c r="CH103" s="841"/>
      <c r="CJ103" s="138"/>
    </row>
    <row r="104" spans="1:88" ht="7.5" customHeight="1">
      <c r="A104" s="137"/>
      <c r="C104" s="833"/>
      <c r="D104" s="834"/>
      <c r="E104" s="834"/>
      <c r="F104" s="834"/>
      <c r="G104" s="835"/>
      <c r="H104" s="842"/>
      <c r="I104" s="843"/>
      <c r="J104" s="843"/>
      <c r="K104" s="843"/>
      <c r="L104" s="843"/>
      <c r="M104" s="843"/>
      <c r="N104" s="843"/>
      <c r="O104" s="843"/>
      <c r="P104" s="843"/>
      <c r="Q104" s="843"/>
      <c r="R104" s="843"/>
      <c r="S104" s="843"/>
      <c r="T104" s="843"/>
      <c r="U104" s="843"/>
      <c r="V104" s="843"/>
      <c r="W104" s="843"/>
      <c r="X104" s="844"/>
      <c r="Z104" s="138"/>
      <c r="AF104" s="137"/>
      <c r="AH104" s="833"/>
      <c r="AI104" s="834"/>
      <c r="AJ104" s="834"/>
      <c r="AK104" s="834"/>
      <c r="AL104" s="835"/>
      <c r="AM104" s="842"/>
      <c r="AN104" s="843"/>
      <c r="AO104" s="843"/>
      <c r="AP104" s="843"/>
      <c r="AQ104" s="843"/>
      <c r="AR104" s="843"/>
      <c r="AS104" s="843"/>
      <c r="AT104" s="843"/>
      <c r="AU104" s="843"/>
      <c r="AV104" s="843"/>
      <c r="AW104" s="843"/>
      <c r="AX104" s="843"/>
      <c r="AY104" s="843"/>
      <c r="AZ104" s="843"/>
      <c r="BA104" s="843"/>
      <c r="BB104" s="843"/>
      <c r="BC104" s="844"/>
      <c r="BE104" s="138"/>
      <c r="BK104" s="137"/>
      <c r="BM104" s="833"/>
      <c r="BN104" s="834"/>
      <c r="BO104" s="834"/>
      <c r="BP104" s="834"/>
      <c r="BQ104" s="835"/>
      <c r="BR104" s="842"/>
      <c r="BS104" s="843"/>
      <c r="BT104" s="843"/>
      <c r="BU104" s="843"/>
      <c r="BV104" s="843"/>
      <c r="BW104" s="843"/>
      <c r="BX104" s="843"/>
      <c r="BY104" s="843"/>
      <c r="BZ104" s="843"/>
      <c r="CA104" s="843"/>
      <c r="CB104" s="843"/>
      <c r="CC104" s="843"/>
      <c r="CD104" s="843"/>
      <c r="CE104" s="843"/>
      <c r="CF104" s="843"/>
      <c r="CG104" s="843"/>
      <c r="CH104" s="844"/>
      <c r="CJ104" s="138"/>
    </row>
    <row r="105" spans="1:88" ht="7.5" customHeight="1">
      <c r="A105" s="137"/>
      <c r="C105" s="833"/>
      <c r="D105" s="834"/>
      <c r="E105" s="834"/>
      <c r="F105" s="834"/>
      <c r="G105" s="835"/>
      <c r="H105" s="842"/>
      <c r="I105" s="843"/>
      <c r="J105" s="843"/>
      <c r="K105" s="843"/>
      <c r="L105" s="843"/>
      <c r="M105" s="843"/>
      <c r="N105" s="843"/>
      <c r="O105" s="843"/>
      <c r="P105" s="843"/>
      <c r="Q105" s="843"/>
      <c r="R105" s="843"/>
      <c r="S105" s="843"/>
      <c r="T105" s="843"/>
      <c r="U105" s="843"/>
      <c r="V105" s="843"/>
      <c r="W105" s="843"/>
      <c r="X105" s="844"/>
      <c r="Z105" s="138"/>
      <c r="AF105" s="137"/>
      <c r="AH105" s="833"/>
      <c r="AI105" s="834"/>
      <c r="AJ105" s="834"/>
      <c r="AK105" s="834"/>
      <c r="AL105" s="835"/>
      <c r="AM105" s="842"/>
      <c r="AN105" s="843"/>
      <c r="AO105" s="843"/>
      <c r="AP105" s="843"/>
      <c r="AQ105" s="843"/>
      <c r="AR105" s="843"/>
      <c r="AS105" s="843"/>
      <c r="AT105" s="843"/>
      <c r="AU105" s="843"/>
      <c r="AV105" s="843"/>
      <c r="AW105" s="843"/>
      <c r="AX105" s="843"/>
      <c r="AY105" s="843"/>
      <c r="AZ105" s="843"/>
      <c r="BA105" s="843"/>
      <c r="BB105" s="843"/>
      <c r="BC105" s="844"/>
      <c r="BE105" s="138"/>
      <c r="BK105" s="137"/>
      <c r="BM105" s="833"/>
      <c r="BN105" s="834"/>
      <c r="BO105" s="834"/>
      <c r="BP105" s="834"/>
      <c r="BQ105" s="835"/>
      <c r="BR105" s="842"/>
      <c r="BS105" s="843"/>
      <c r="BT105" s="843"/>
      <c r="BU105" s="843"/>
      <c r="BV105" s="843"/>
      <c r="BW105" s="843"/>
      <c r="BX105" s="843"/>
      <c r="BY105" s="843"/>
      <c r="BZ105" s="843"/>
      <c r="CA105" s="843"/>
      <c r="CB105" s="843"/>
      <c r="CC105" s="843"/>
      <c r="CD105" s="843"/>
      <c r="CE105" s="843"/>
      <c r="CF105" s="843"/>
      <c r="CG105" s="843"/>
      <c r="CH105" s="844"/>
      <c r="CJ105" s="138"/>
    </row>
    <row r="106" spans="1:88" ht="7.5" customHeight="1">
      <c r="A106" s="137"/>
      <c r="C106" s="836"/>
      <c r="D106" s="837"/>
      <c r="E106" s="837"/>
      <c r="F106" s="837"/>
      <c r="G106" s="838"/>
      <c r="H106" s="845"/>
      <c r="I106" s="846"/>
      <c r="J106" s="846"/>
      <c r="K106" s="846"/>
      <c r="L106" s="846"/>
      <c r="M106" s="846"/>
      <c r="N106" s="846"/>
      <c r="O106" s="846"/>
      <c r="P106" s="846"/>
      <c r="Q106" s="846"/>
      <c r="R106" s="846"/>
      <c r="S106" s="846"/>
      <c r="T106" s="846"/>
      <c r="U106" s="846"/>
      <c r="V106" s="846"/>
      <c r="W106" s="846"/>
      <c r="X106" s="847"/>
      <c r="Z106" s="138"/>
      <c r="AF106" s="137"/>
      <c r="AH106" s="836"/>
      <c r="AI106" s="837"/>
      <c r="AJ106" s="837"/>
      <c r="AK106" s="837"/>
      <c r="AL106" s="838"/>
      <c r="AM106" s="845"/>
      <c r="AN106" s="846"/>
      <c r="AO106" s="846"/>
      <c r="AP106" s="846"/>
      <c r="AQ106" s="846"/>
      <c r="AR106" s="846"/>
      <c r="AS106" s="846"/>
      <c r="AT106" s="846"/>
      <c r="AU106" s="846"/>
      <c r="AV106" s="846"/>
      <c r="AW106" s="846"/>
      <c r="AX106" s="846"/>
      <c r="AY106" s="846"/>
      <c r="AZ106" s="846"/>
      <c r="BA106" s="846"/>
      <c r="BB106" s="846"/>
      <c r="BC106" s="847"/>
      <c r="BE106" s="138"/>
      <c r="BK106" s="137"/>
      <c r="BM106" s="836"/>
      <c r="BN106" s="837"/>
      <c r="BO106" s="837"/>
      <c r="BP106" s="837"/>
      <c r="BQ106" s="838"/>
      <c r="BR106" s="845"/>
      <c r="BS106" s="846"/>
      <c r="BT106" s="846"/>
      <c r="BU106" s="846"/>
      <c r="BV106" s="846"/>
      <c r="BW106" s="846"/>
      <c r="BX106" s="846"/>
      <c r="BY106" s="846"/>
      <c r="BZ106" s="846"/>
      <c r="CA106" s="846"/>
      <c r="CB106" s="846"/>
      <c r="CC106" s="846"/>
      <c r="CD106" s="846"/>
      <c r="CE106" s="846"/>
      <c r="CF106" s="846"/>
      <c r="CG106" s="846"/>
      <c r="CH106" s="847"/>
      <c r="CJ106" s="138"/>
    </row>
    <row r="107" spans="1:88" ht="7.5" customHeight="1">
      <c r="A107" s="137"/>
      <c r="Z107" s="138"/>
      <c r="AF107" s="137"/>
      <c r="BE107" s="138"/>
      <c r="BK107" s="137"/>
      <c r="CJ107" s="138"/>
    </row>
    <row r="108" spans="1:88" ht="7.5" customHeight="1">
      <c r="A108" s="137"/>
      <c r="C108" s="146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40"/>
      <c r="Z108" s="138"/>
      <c r="AF108" s="137"/>
      <c r="AH108" s="146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40"/>
      <c r="BE108" s="138"/>
      <c r="BH108" s="136"/>
      <c r="BK108" s="137"/>
      <c r="BM108" s="146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40"/>
      <c r="CJ108" s="138"/>
    </row>
    <row r="109" spans="1:88" ht="7.5" customHeight="1">
      <c r="A109" s="137"/>
      <c r="C109" s="147"/>
      <c r="D109" s="148"/>
      <c r="E109" s="808" t="s">
        <v>182</v>
      </c>
      <c r="F109" s="808"/>
      <c r="G109" s="808"/>
      <c r="H109" s="808"/>
      <c r="I109" s="149"/>
      <c r="J109" s="142"/>
      <c r="K109" s="148"/>
      <c r="L109" s="808" t="s">
        <v>183</v>
      </c>
      <c r="M109" s="808"/>
      <c r="N109" s="808"/>
      <c r="O109" s="808"/>
      <c r="P109" s="149"/>
      <c r="Q109" s="142"/>
      <c r="R109" s="148"/>
      <c r="S109" s="808" t="s">
        <v>184</v>
      </c>
      <c r="T109" s="808"/>
      <c r="U109" s="808"/>
      <c r="V109" s="808"/>
      <c r="W109" s="149"/>
      <c r="X109" s="143"/>
      <c r="Z109" s="138"/>
      <c r="AC109" s="136"/>
      <c r="AF109" s="137"/>
      <c r="AH109" s="147"/>
      <c r="AI109" s="148"/>
      <c r="AJ109" s="808" t="s">
        <v>182</v>
      </c>
      <c r="AK109" s="808"/>
      <c r="AL109" s="808"/>
      <c r="AM109" s="808"/>
      <c r="AN109" s="149"/>
      <c r="AO109" s="142"/>
      <c r="AP109" s="148"/>
      <c r="AQ109" s="808" t="s">
        <v>183</v>
      </c>
      <c r="AR109" s="808"/>
      <c r="AS109" s="808"/>
      <c r="AT109" s="808"/>
      <c r="AU109" s="149"/>
      <c r="AV109" s="142"/>
      <c r="AW109" s="148"/>
      <c r="AX109" s="808" t="s">
        <v>184</v>
      </c>
      <c r="AY109" s="808"/>
      <c r="AZ109" s="808"/>
      <c r="BA109" s="808"/>
      <c r="BB109" s="149"/>
      <c r="BC109" s="143"/>
      <c r="BE109" s="138"/>
      <c r="BH109" s="136"/>
      <c r="BK109" s="137"/>
      <c r="BM109" s="147"/>
      <c r="BN109" s="148"/>
      <c r="BO109" s="808" t="s">
        <v>182</v>
      </c>
      <c r="BP109" s="808"/>
      <c r="BQ109" s="808"/>
      <c r="BR109" s="808"/>
      <c r="BS109" s="149"/>
      <c r="BT109" s="142"/>
      <c r="BU109" s="148"/>
      <c r="BV109" s="808" t="s">
        <v>183</v>
      </c>
      <c r="BW109" s="808"/>
      <c r="BX109" s="808"/>
      <c r="BY109" s="808"/>
      <c r="BZ109" s="149"/>
      <c r="CA109" s="142"/>
      <c r="CB109" s="148"/>
      <c r="CC109" s="808" t="s">
        <v>184</v>
      </c>
      <c r="CD109" s="808"/>
      <c r="CE109" s="808"/>
      <c r="CF109" s="808"/>
      <c r="CG109" s="149"/>
      <c r="CH109" s="143"/>
      <c r="CJ109" s="138"/>
    </row>
    <row r="110" spans="1:88" ht="7.5" customHeight="1">
      <c r="A110" s="137"/>
      <c r="C110" s="147"/>
      <c r="D110" s="150"/>
      <c r="E110" s="809"/>
      <c r="F110" s="809"/>
      <c r="G110" s="809"/>
      <c r="H110" s="809"/>
      <c r="I110" s="151"/>
      <c r="J110" s="142"/>
      <c r="K110" s="150"/>
      <c r="L110" s="809"/>
      <c r="M110" s="809"/>
      <c r="N110" s="809"/>
      <c r="O110" s="809"/>
      <c r="P110" s="151"/>
      <c r="Q110" s="142"/>
      <c r="R110" s="150"/>
      <c r="S110" s="809"/>
      <c r="T110" s="809"/>
      <c r="U110" s="809"/>
      <c r="V110" s="809"/>
      <c r="W110" s="151"/>
      <c r="X110" s="143"/>
      <c r="Z110" s="138"/>
      <c r="AC110" s="136"/>
      <c r="AF110" s="137"/>
      <c r="AH110" s="147"/>
      <c r="AI110" s="150"/>
      <c r="AJ110" s="809"/>
      <c r="AK110" s="809"/>
      <c r="AL110" s="809"/>
      <c r="AM110" s="809"/>
      <c r="AN110" s="151"/>
      <c r="AO110" s="142"/>
      <c r="AP110" s="150"/>
      <c r="AQ110" s="809"/>
      <c r="AR110" s="809"/>
      <c r="AS110" s="809"/>
      <c r="AT110" s="809"/>
      <c r="AU110" s="151"/>
      <c r="AV110" s="142"/>
      <c r="AW110" s="150"/>
      <c r="AX110" s="809"/>
      <c r="AY110" s="809"/>
      <c r="AZ110" s="809"/>
      <c r="BA110" s="809"/>
      <c r="BB110" s="151"/>
      <c r="BC110" s="143"/>
      <c r="BE110" s="138"/>
      <c r="BH110" s="136"/>
      <c r="BK110" s="137"/>
      <c r="BM110" s="147"/>
      <c r="BN110" s="150"/>
      <c r="BO110" s="809"/>
      <c r="BP110" s="809"/>
      <c r="BQ110" s="809"/>
      <c r="BR110" s="809"/>
      <c r="BS110" s="151"/>
      <c r="BT110" s="142"/>
      <c r="BU110" s="150"/>
      <c r="BV110" s="809"/>
      <c r="BW110" s="809"/>
      <c r="BX110" s="809"/>
      <c r="BY110" s="809"/>
      <c r="BZ110" s="151"/>
      <c r="CA110" s="142"/>
      <c r="CB110" s="150"/>
      <c r="CC110" s="809"/>
      <c r="CD110" s="809"/>
      <c r="CE110" s="809"/>
      <c r="CF110" s="809"/>
      <c r="CG110" s="151"/>
      <c r="CH110" s="143"/>
      <c r="CJ110" s="138"/>
    </row>
    <row r="111" spans="1:88" ht="7.5" customHeight="1">
      <c r="A111" s="137"/>
      <c r="C111" s="147"/>
      <c r="D111" s="152"/>
      <c r="E111" s="810"/>
      <c r="F111" s="810"/>
      <c r="G111" s="810"/>
      <c r="H111" s="810"/>
      <c r="I111" s="153"/>
      <c r="J111" s="142"/>
      <c r="K111" s="152"/>
      <c r="L111" s="810"/>
      <c r="M111" s="810"/>
      <c r="N111" s="810"/>
      <c r="O111" s="810"/>
      <c r="P111" s="153"/>
      <c r="Q111" s="142"/>
      <c r="R111" s="152"/>
      <c r="S111" s="810"/>
      <c r="T111" s="810"/>
      <c r="U111" s="810"/>
      <c r="V111" s="810"/>
      <c r="W111" s="153"/>
      <c r="X111" s="143"/>
      <c r="Z111" s="138"/>
      <c r="AC111" s="136"/>
      <c r="AF111" s="137"/>
      <c r="AH111" s="147"/>
      <c r="AI111" s="152"/>
      <c r="AJ111" s="810"/>
      <c r="AK111" s="810"/>
      <c r="AL111" s="810"/>
      <c r="AM111" s="810"/>
      <c r="AN111" s="153"/>
      <c r="AO111" s="142"/>
      <c r="AP111" s="152"/>
      <c r="AQ111" s="810"/>
      <c r="AR111" s="810"/>
      <c r="AS111" s="810"/>
      <c r="AT111" s="810"/>
      <c r="AU111" s="153"/>
      <c r="AV111" s="142"/>
      <c r="AW111" s="152"/>
      <c r="AX111" s="810"/>
      <c r="AY111" s="810"/>
      <c r="AZ111" s="810"/>
      <c r="BA111" s="810"/>
      <c r="BB111" s="153"/>
      <c r="BC111" s="143"/>
      <c r="BE111" s="138"/>
      <c r="BH111" s="136"/>
      <c r="BK111" s="137"/>
      <c r="BM111" s="147"/>
      <c r="BN111" s="152"/>
      <c r="BO111" s="810"/>
      <c r="BP111" s="810"/>
      <c r="BQ111" s="810"/>
      <c r="BR111" s="810"/>
      <c r="BS111" s="153"/>
      <c r="BT111" s="142"/>
      <c r="BU111" s="152"/>
      <c r="BV111" s="810"/>
      <c r="BW111" s="810"/>
      <c r="BX111" s="810"/>
      <c r="BY111" s="810"/>
      <c r="BZ111" s="153"/>
      <c r="CA111" s="142"/>
      <c r="CB111" s="152"/>
      <c r="CC111" s="810"/>
      <c r="CD111" s="810"/>
      <c r="CE111" s="810"/>
      <c r="CF111" s="810"/>
      <c r="CG111" s="153"/>
      <c r="CH111" s="143"/>
      <c r="CJ111" s="138"/>
    </row>
    <row r="112" spans="1:88" ht="7.5" customHeight="1">
      <c r="A112" s="137"/>
      <c r="C112" s="147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3"/>
      <c r="Z112" s="138"/>
      <c r="AC112" s="136"/>
      <c r="AF112" s="137"/>
      <c r="AH112" s="147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3"/>
      <c r="BE112" s="138"/>
      <c r="BH112" s="136"/>
      <c r="BK112" s="137"/>
      <c r="BM112" s="147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3"/>
      <c r="CJ112" s="138"/>
    </row>
    <row r="113" spans="1:88" ht="7.5" customHeight="1">
      <c r="A113" s="137"/>
      <c r="C113" s="147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3"/>
      <c r="Z113" s="138"/>
      <c r="AC113" s="136"/>
      <c r="AF113" s="137"/>
      <c r="AH113" s="147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3"/>
      <c r="BE113" s="138"/>
      <c r="BH113" s="136"/>
      <c r="BK113" s="137"/>
      <c r="BM113" s="147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3"/>
      <c r="CJ113" s="138"/>
    </row>
    <row r="114" spans="1:88" ht="7.5" customHeight="1">
      <c r="A114" s="137"/>
      <c r="C114" s="147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3"/>
      <c r="Z114" s="138"/>
      <c r="AC114" s="136"/>
      <c r="AF114" s="137"/>
      <c r="AH114" s="147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3"/>
      <c r="BE114" s="138"/>
      <c r="BH114" s="136"/>
      <c r="BK114" s="137"/>
      <c r="BM114" s="147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3"/>
      <c r="CJ114" s="138"/>
    </row>
    <row r="115" spans="1:88" ht="7.5" customHeight="1">
      <c r="A115" s="137"/>
      <c r="C115" s="147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3"/>
      <c r="Z115" s="138"/>
      <c r="AC115" s="136"/>
      <c r="AF115" s="137"/>
      <c r="AH115" s="147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3"/>
      <c r="BE115" s="138"/>
      <c r="BH115" s="136"/>
      <c r="BK115" s="137"/>
      <c r="BM115" s="147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3"/>
      <c r="CJ115" s="138"/>
    </row>
    <row r="116" spans="1:88" ht="7.5" customHeight="1">
      <c r="A116" s="137"/>
      <c r="C116" s="147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3"/>
      <c r="Z116" s="138"/>
      <c r="AC116" s="136"/>
      <c r="AF116" s="137"/>
      <c r="AH116" s="147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3"/>
      <c r="BE116" s="138"/>
      <c r="BH116" s="136"/>
      <c r="BK116" s="137"/>
      <c r="BM116" s="147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3"/>
      <c r="CJ116" s="138"/>
    </row>
    <row r="117" spans="1:88" ht="7.5" customHeight="1">
      <c r="A117" s="137"/>
      <c r="C117" s="147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3"/>
      <c r="Z117" s="138"/>
      <c r="AC117" s="136"/>
      <c r="AF117" s="137"/>
      <c r="AH117" s="147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3"/>
      <c r="BE117" s="138"/>
      <c r="BH117" s="136"/>
      <c r="BK117" s="137"/>
      <c r="BM117" s="147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2"/>
      <c r="CA117" s="142"/>
      <c r="CB117" s="142"/>
      <c r="CC117" s="142"/>
      <c r="CD117" s="142"/>
      <c r="CE117" s="142"/>
      <c r="CF117" s="142"/>
      <c r="CG117" s="142"/>
      <c r="CH117" s="143"/>
      <c r="CJ117" s="138"/>
    </row>
    <row r="118" spans="1:88" ht="7.5" customHeight="1">
      <c r="A118" s="137"/>
      <c r="C118" s="147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3"/>
      <c r="Z118" s="138"/>
      <c r="AC118" s="136"/>
      <c r="AF118" s="137"/>
      <c r="AH118" s="147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3"/>
      <c r="BE118" s="138"/>
      <c r="BK118" s="137"/>
      <c r="BM118" s="147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2"/>
      <c r="CA118" s="142"/>
      <c r="CB118" s="142"/>
      <c r="CC118" s="142"/>
      <c r="CD118" s="142"/>
      <c r="CE118" s="142"/>
      <c r="CF118" s="142"/>
      <c r="CG118" s="142"/>
      <c r="CH118" s="143"/>
      <c r="CJ118" s="138"/>
    </row>
    <row r="119" spans="1:88" ht="7.5" customHeight="1">
      <c r="A119" s="137"/>
      <c r="C119" s="147"/>
      <c r="D119" s="148"/>
      <c r="E119" s="808" t="s">
        <v>185</v>
      </c>
      <c r="F119" s="808"/>
      <c r="G119" s="808"/>
      <c r="H119" s="808"/>
      <c r="I119" s="149"/>
      <c r="J119" s="142"/>
      <c r="K119" s="148"/>
      <c r="L119" s="808" t="s">
        <v>186</v>
      </c>
      <c r="M119" s="808"/>
      <c r="N119" s="808"/>
      <c r="O119" s="808"/>
      <c r="P119" s="149"/>
      <c r="Q119" s="142"/>
      <c r="R119" s="148"/>
      <c r="S119" s="811" t="s">
        <v>187</v>
      </c>
      <c r="T119" s="811"/>
      <c r="U119" s="811"/>
      <c r="V119" s="811"/>
      <c r="W119" s="149"/>
      <c r="X119" s="143"/>
      <c r="Z119" s="138"/>
      <c r="AF119" s="137"/>
      <c r="AH119" s="147"/>
      <c r="AI119" s="148"/>
      <c r="AJ119" s="808" t="s">
        <v>185</v>
      </c>
      <c r="AK119" s="808"/>
      <c r="AL119" s="808"/>
      <c r="AM119" s="808"/>
      <c r="AN119" s="149"/>
      <c r="AO119" s="142"/>
      <c r="AP119" s="148"/>
      <c r="AQ119" s="808" t="s">
        <v>186</v>
      </c>
      <c r="AR119" s="808"/>
      <c r="AS119" s="808"/>
      <c r="AT119" s="808"/>
      <c r="AU119" s="149"/>
      <c r="AV119" s="142"/>
      <c r="AW119" s="148"/>
      <c r="AX119" s="811" t="s">
        <v>187</v>
      </c>
      <c r="AY119" s="811"/>
      <c r="AZ119" s="811"/>
      <c r="BA119" s="811"/>
      <c r="BB119" s="149"/>
      <c r="BC119" s="143"/>
      <c r="BE119" s="138"/>
      <c r="BK119" s="137"/>
      <c r="BM119" s="147"/>
      <c r="BN119" s="148"/>
      <c r="BO119" s="808" t="s">
        <v>185</v>
      </c>
      <c r="BP119" s="808"/>
      <c r="BQ119" s="808"/>
      <c r="BR119" s="808"/>
      <c r="BS119" s="149"/>
      <c r="BT119" s="142"/>
      <c r="BU119" s="148"/>
      <c r="BV119" s="808" t="s">
        <v>186</v>
      </c>
      <c r="BW119" s="808"/>
      <c r="BX119" s="808"/>
      <c r="BY119" s="808"/>
      <c r="BZ119" s="149"/>
      <c r="CA119" s="142"/>
      <c r="CB119" s="148"/>
      <c r="CC119" s="811" t="s">
        <v>187</v>
      </c>
      <c r="CD119" s="811"/>
      <c r="CE119" s="811"/>
      <c r="CF119" s="811"/>
      <c r="CG119" s="149"/>
      <c r="CH119" s="143"/>
      <c r="CJ119" s="138"/>
    </row>
    <row r="120" spans="1:88" ht="7.5" customHeight="1">
      <c r="A120" s="137"/>
      <c r="C120" s="147"/>
      <c r="D120" s="150"/>
      <c r="E120" s="809"/>
      <c r="F120" s="809"/>
      <c r="G120" s="809"/>
      <c r="H120" s="809"/>
      <c r="I120" s="151"/>
      <c r="J120" s="142"/>
      <c r="K120" s="150"/>
      <c r="L120" s="809"/>
      <c r="M120" s="809"/>
      <c r="N120" s="809"/>
      <c r="O120" s="809"/>
      <c r="P120" s="151"/>
      <c r="Q120" s="142"/>
      <c r="R120" s="150"/>
      <c r="S120" s="812"/>
      <c r="T120" s="812"/>
      <c r="U120" s="812"/>
      <c r="V120" s="812"/>
      <c r="W120" s="151"/>
      <c r="X120" s="143"/>
      <c r="Z120" s="138"/>
      <c r="AF120" s="137"/>
      <c r="AH120" s="147"/>
      <c r="AI120" s="150"/>
      <c r="AJ120" s="809"/>
      <c r="AK120" s="809"/>
      <c r="AL120" s="809"/>
      <c r="AM120" s="809"/>
      <c r="AN120" s="151"/>
      <c r="AO120" s="142"/>
      <c r="AP120" s="150"/>
      <c r="AQ120" s="809"/>
      <c r="AR120" s="809"/>
      <c r="AS120" s="809"/>
      <c r="AT120" s="809"/>
      <c r="AU120" s="151"/>
      <c r="AV120" s="142"/>
      <c r="AW120" s="150"/>
      <c r="AX120" s="812"/>
      <c r="AY120" s="812"/>
      <c r="AZ120" s="812"/>
      <c r="BA120" s="812"/>
      <c r="BB120" s="151"/>
      <c r="BC120" s="143"/>
      <c r="BE120" s="138"/>
      <c r="BK120" s="137"/>
      <c r="BM120" s="147"/>
      <c r="BN120" s="150"/>
      <c r="BO120" s="809"/>
      <c r="BP120" s="809"/>
      <c r="BQ120" s="809"/>
      <c r="BR120" s="809"/>
      <c r="BS120" s="151"/>
      <c r="BT120" s="142"/>
      <c r="BU120" s="150"/>
      <c r="BV120" s="809"/>
      <c r="BW120" s="809"/>
      <c r="BX120" s="809"/>
      <c r="BY120" s="809"/>
      <c r="BZ120" s="151"/>
      <c r="CA120" s="142"/>
      <c r="CB120" s="150"/>
      <c r="CC120" s="812"/>
      <c r="CD120" s="812"/>
      <c r="CE120" s="812"/>
      <c r="CF120" s="812"/>
      <c r="CG120" s="151"/>
      <c r="CH120" s="143"/>
      <c r="CJ120" s="138"/>
    </row>
    <row r="121" spans="1:88" ht="7.5" customHeight="1">
      <c r="A121" s="137"/>
      <c r="C121" s="147"/>
      <c r="D121" s="152"/>
      <c r="E121" s="810"/>
      <c r="F121" s="810"/>
      <c r="G121" s="810"/>
      <c r="H121" s="810"/>
      <c r="I121" s="153"/>
      <c r="J121" s="142"/>
      <c r="K121" s="152"/>
      <c r="L121" s="810"/>
      <c r="M121" s="810"/>
      <c r="N121" s="810"/>
      <c r="O121" s="810"/>
      <c r="P121" s="153"/>
      <c r="Q121" s="142"/>
      <c r="R121" s="152"/>
      <c r="S121" s="813"/>
      <c r="T121" s="813"/>
      <c r="U121" s="813"/>
      <c r="V121" s="813"/>
      <c r="W121" s="153"/>
      <c r="X121" s="143"/>
      <c r="Z121" s="138"/>
      <c r="AF121" s="137"/>
      <c r="AH121" s="147"/>
      <c r="AI121" s="152"/>
      <c r="AJ121" s="810"/>
      <c r="AK121" s="810"/>
      <c r="AL121" s="810"/>
      <c r="AM121" s="810"/>
      <c r="AN121" s="153"/>
      <c r="AO121" s="142"/>
      <c r="AP121" s="152"/>
      <c r="AQ121" s="810"/>
      <c r="AR121" s="810"/>
      <c r="AS121" s="810"/>
      <c r="AT121" s="810"/>
      <c r="AU121" s="153"/>
      <c r="AV121" s="142"/>
      <c r="AW121" s="152"/>
      <c r="AX121" s="813"/>
      <c r="AY121" s="813"/>
      <c r="AZ121" s="813"/>
      <c r="BA121" s="813"/>
      <c r="BB121" s="153"/>
      <c r="BC121" s="143"/>
      <c r="BE121" s="138"/>
      <c r="BK121" s="137"/>
      <c r="BM121" s="147"/>
      <c r="BN121" s="152"/>
      <c r="BO121" s="810"/>
      <c r="BP121" s="810"/>
      <c r="BQ121" s="810"/>
      <c r="BR121" s="810"/>
      <c r="BS121" s="153"/>
      <c r="BT121" s="142"/>
      <c r="BU121" s="152"/>
      <c r="BV121" s="810"/>
      <c r="BW121" s="810"/>
      <c r="BX121" s="810"/>
      <c r="BY121" s="810"/>
      <c r="BZ121" s="153"/>
      <c r="CA121" s="142"/>
      <c r="CB121" s="152"/>
      <c r="CC121" s="813"/>
      <c r="CD121" s="813"/>
      <c r="CE121" s="813"/>
      <c r="CF121" s="813"/>
      <c r="CG121" s="153"/>
      <c r="CH121" s="143"/>
      <c r="CJ121" s="138"/>
    </row>
    <row r="122" spans="1:88" ht="7.5" customHeight="1">
      <c r="A122" s="137"/>
      <c r="C122" s="147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7"/>
      <c r="S122" s="141"/>
      <c r="T122" s="141"/>
      <c r="U122" s="141"/>
      <c r="V122" s="141"/>
      <c r="W122" s="143"/>
      <c r="X122" s="143"/>
      <c r="Z122" s="138"/>
      <c r="AF122" s="137"/>
      <c r="AH122" s="147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7"/>
      <c r="AX122" s="141"/>
      <c r="AY122" s="141"/>
      <c r="AZ122" s="141"/>
      <c r="BA122" s="141"/>
      <c r="BB122" s="143"/>
      <c r="BC122" s="143"/>
      <c r="BE122" s="138"/>
      <c r="BK122" s="137"/>
      <c r="BM122" s="147"/>
      <c r="BN122" s="141"/>
      <c r="BO122" s="141"/>
      <c r="BP122" s="141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1"/>
      <c r="CA122" s="141"/>
      <c r="CB122" s="147"/>
      <c r="CC122" s="141"/>
      <c r="CD122" s="141"/>
      <c r="CE122" s="141"/>
      <c r="CF122" s="141"/>
      <c r="CG122" s="143"/>
      <c r="CH122" s="143"/>
      <c r="CJ122" s="138"/>
    </row>
    <row r="123" spans="1:88" ht="7.5" customHeight="1">
      <c r="A123" s="137"/>
      <c r="C123" s="147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7"/>
      <c r="S123" s="141"/>
      <c r="T123" s="141"/>
      <c r="U123" s="141"/>
      <c r="V123" s="141"/>
      <c r="W123" s="143"/>
      <c r="X123" s="143"/>
      <c r="Z123" s="138"/>
      <c r="AF123" s="137"/>
      <c r="AH123" s="147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7"/>
      <c r="AX123" s="141"/>
      <c r="AY123" s="141"/>
      <c r="AZ123" s="141"/>
      <c r="BA123" s="141"/>
      <c r="BB123" s="143"/>
      <c r="BC123" s="143"/>
      <c r="BE123" s="138"/>
      <c r="BK123" s="137"/>
      <c r="BM123" s="147"/>
      <c r="BN123" s="141"/>
      <c r="BO123" s="141"/>
      <c r="BP123" s="141"/>
      <c r="BQ123" s="141"/>
      <c r="BR123" s="141"/>
      <c r="BS123" s="141"/>
      <c r="BT123" s="141"/>
      <c r="BU123" s="141"/>
      <c r="BV123" s="141"/>
      <c r="BW123" s="141"/>
      <c r="BX123" s="141"/>
      <c r="BY123" s="141"/>
      <c r="BZ123" s="141"/>
      <c r="CA123" s="141"/>
      <c r="CB123" s="147"/>
      <c r="CC123" s="141"/>
      <c r="CD123" s="141"/>
      <c r="CE123" s="141"/>
      <c r="CF123" s="141"/>
      <c r="CG123" s="143"/>
      <c r="CH123" s="143"/>
      <c r="CJ123" s="138"/>
    </row>
    <row r="124" spans="1:88" ht="7.5" customHeight="1">
      <c r="A124" s="137"/>
      <c r="C124" s="147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7"/>
      <c r="S124" s="141"/>
      <c r="T124" s="141"/>
      <c r="U124" s="141"/>
      <c r="V124" s="141"/>
      <c r="W124" s="143"/>
      <c r="X124" s="143"/>
      <c r="Z124" s="138"/>
      <c r="AF124" s="137"/>
      <c r="AH124" s="147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7"/>
      <c r="AX124" s="141"/>
      <c r="AY124" s="141"/>
      <c r="AZ124" s="141"/>
      <c r="BA124" s="141"/>
      <c r="BB124" s="143"/>
      <c r="BC124" s="143"/>
      <c r="BE124" s="138"/>
      <c r="BK124" s="137"/>
      <c r="BM124" s="147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7"/>
      <c r="CC124" s="141"/>
      <c r="CD124" s="141"/>
      <c r="CE124" s="141"/>
      <c r="CF124" s="141"/>
      <c r="CG124" s="143"/>
      <c r="CH124" s="143"/>
      <c r="CJ124" s="138"/>
    </row>
    <row r="125" spans="1:88" ht="7.5" customHeight="1">
      <c r="A125" s="137"/>
      <c r="C125" s="147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7"/>
      <c r="S125" s="141"/>
      <c r="T125" s="141"/>
      <c r="U125" s="141"/>
      <c r="V125" s="141"/>
      <c r="W125" s="143"/>
      <c r="X125" s="143"/>
      <c r="Z125" s="138"/>
      <c r="AF125" s="137"/>
      <c r="AH125" s="147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7"/>
      <c r="AX125" s="141"/>
      <c r="AY125" s="141"/>
      <c r="AZ125" s="141"/>
      <c r="BA125" s="141"/>
      <c r="BB125" s="143"/>
      <c r="BC125" s="143"/>
      <c r="BE125" s="138"/>
      <c r="BK125" s="137"/>
      <c r="BM125" s="147"/>
      <c r="BN125" s="141"/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1"/>
      <c r="CA125" s="141"/>
      <c r="CB125" s="147"/>
      <c r="CC125" s="141"/>
      <c r="CD125" s="141"/>
      <c r="CE125" s="141"/>
      <c r="CF125" s="141"/>
      <c r="CG125" s="143"/>
      <c r="CH125" s="143"/>
      <c r="CJ125" s="138"/>
    </row>
    <row r="126" spans="1:88" ht="7.5" customHeight="1">
      <c r="A126" s="137"/>
      <c r="C126" s="147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7"/>
      <c r="S126" s="141"/>
      <c r="T126" s="141"/>
      <c r="U126" s="141"/>
      <c r="V126" s="141"/>
      <c r="W126" s="143"/>
      <c r="X126" s="143"/>
      <c r="Z126" s="138"/>
      <c r="AF126" s="137"/>
      <c r="AH126" s="147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7"/>
      <c r="AX126" s="141"/>
      <c r="AY126" s="141"/>
      <c r="AZ126" s="141"/>
      <c r="BA126" s="141"/>
      <c r="BB126" s="143"/>
      <c r="BC126" s="143"/>
      <c r="BE126" s="138"/>
      <c r="BK126" s="137"/>
      <c r="BM126" s="147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47"/>
      <c r="CC126" s="141"/>
      <c r="CD126" s="141"/>
      <c r="CE126" s="141"/>
      <c r="CF126" s="141"/>
      <c r="CG126" s="143"/>
      <c r="CH126" s="143"/>
      <c r="CJ126" s="138"/>
    </row>
    <row r="127" spans="1:88" ht="7.5" customHeight="1">
      <c r="A127" s="137"/>
      <c r="C127" s="147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7"/>
      <c r="S127" s="141"/>
      <c r="T127" s="141"/>
      <c r="U127" s="141"/>
      <c r="V127" s="141"/>
      <c r="W127" s="143"/>
      <c r="X127" s="143"/>
      <c r="Z127" s="138"/>
      <c r="AF127" s="137"/>
      <c r="AH127" s="147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7"/>
      <c r="AX127" s="141"/>
      <c r="AY127" s="141"/>
      <c r="AZ127" s="141"/>
      <c r="BA127" s="141"/>
      <c r="BB127" s="143"/>
      <c r="BC127" s="143"/>
      <c r="BE127" s="138"/>
      <c r="BK127" s="137"/>
      <c r="BM127" s="147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147"/>
      <c r="CC127" s="141"/>
      <c r="CD127" s="141"/>
      <c r="CE127" s="141"/>
      <c r="CF127" s="141"/>
      <c r="CG127" s="143"/>
      <c r="CH127" s="143"/>
      <c r="CJ127" s="138"/>
    </row>
    <row r="128" spans="1:88" ht="4.5" customHeight="1">
      <c r="A128" s="137"/>
      <c r="C128" s="147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55"/>
      <c r="S128" s="144"/>
      <c r="T128" s="144"/>
      <c r="U128" s="144"/>
      <c r="V128" s="144"/>
      <c r="W128" s="145"/>
      <c r="X128" s="143"/>
      <c r="Z128" s="138"/>
      <c r="AF128" s="137"/>
      <c r="AH128" s="147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55"/>
      <c r="AX128" s="144"/>
      <c r="AY128" s="144"/>
      <c r="AZ128" s="144"/>
      <c r="BA128" s="144"/>
      <c r="BB128" s="145"/>
      <c r="BC128" s="143"/>
      <c r="BE128" s="138"/>
      <c r="BK128" s="137"/>
      <c r="BM128" s="147"/>
      <c r="BN128" s="141"/>
      <c r="BO128" s="141"/>
      <c r="BP128" s="141"/>
      <c r="BQ128" s="141"/>
      <c r="BR128" s="141"/>
      <c r="BS128" s="141"/>
      <c r="BT128" s="141"/>
      <c r="BU128" s="141"/>
      <c r="BV128" s="141"/>
      <c r="BW128" s="141"/>
      <c r="BX128" s="141"/>
      <c r="BY128" s="141"/>
      <c r="BZ128" s="141"/>
      <c r="CA128" s="141"/>
      <c r="CB128" s="155"/>
      <c r="CC128" s="144"/>
      <c r="CD128" s="144"/>
      <c r="CE128" s="144"/>
      <c r="CF128" s="144"/>
      <c r="CG128" s="145"/>
      <c r="CH128" s="143"/>
      <c r="CJ128" s="138"/>
    </row>
    <row r="129" spans="1:88" ht="11.25" customHeight="1">
      <c r="A129" s="137"/>
      <c r="C129" s="147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804" t="s">
        <v>188</v>
      </c>
      <c r="S129" s="804"/>
      <c r="T129" s="804"/>
      <c r="U129" s="804"/>
      <c r="V129" s="804"/>
      <c r="W129" s="804"/>
      <c r="X129" s="143"/>
      <c r="Z129" s="138"/>
      <c r="AF129" s="137"/>
      <c r="AH129" s="147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804" t="s">
        <v>188</v>
      </c>
      <c r="AX129" s="804"/>
      <c r="AY129" s="804"/>
      <c r="AZ129" s="804"/>
      <c r="BA129" s="804"/>
      <c r="BB129" s="804"/>
      <c r="BC129" s="143"/>
      <c r="BE129" s="138"/>
      <c r="BK129" s="137"/>
      <c r="BM129" s="147"/>
      <c r="BN129" s="141"/>
      <c r="BO129" s="141"/>
      <c r="BP129" s="141"/>
      <c r="BQ129" s="141"/>
      <c r="BR129" s="141"/>
      <c r="BS129" s="141"/>
      <c r="BT129" s="141"/>
      <c r="BU129" s="141"/>
      <c r="BV129" s="141"/>
      <c r="BW129" s="141"/>
      <c r="BX129" s="141"/>
      <c r="BY129" s="141"/>
      <c r="BZ129" s="141"/>
      <c r="CA129" s="141"/>
      <c r="CB129" s="804" t="s">
        <v>188</v>
      </c>
      <c r="CC129" s="804"/>
      <c r="CD129" s="804"/>
      <c r="CE129" s="804"/>
      <c r="CF129" s="804"/>
      <c r="CG129" s="804"/>
      <c r="CH129" s="143"/>
      <c r="CJ129" s="138"/>
    </row>
    <row r="130" spans="1:88" ht="3.75" customHeight="1">
      <c r="A130" s="137"/>
      <c r="C130" s="155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5"/>
      <c r="Z130" s="138"/>
      <c r="AF130" s="137"/>
      <c r="AH130" s="155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5"/>
      <c r="BE130" s="138"/>
      <c r="BK130" s="137"/>
      <c r="BM130" s="155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5"/>
      <c r="CJ130" s="138"/>
    </row>
    <row r="131" spans="1:88" ht="4.5" customHeight="1">
      <c r="A131" s="137"/>
      <c r="Z131" s="138"/>
      <c r="AF131" s="137"/>
      <c r="BE131" s="138"/>
      <c r="BK131" s="137"/>
      <c r="CJ131" s="138"/>
    </row>
    <row r="132" spans="1:88" ht="12" customHeight="1">
      <c r="A132" s="137"/>
      <c r="D132" s="156" t="s">
        <v>189</v>
      </c>
      <c r="K132" s="133"/>
      <c r="L132" s="134"/>
      <c r="M132" s="134"/>
      <c r="N132" s="134"/>
      <c r="O132" s="134"/>
      <c r="P132" s="135"/>
      <c r="R132" s="133"/>
      <c r="S132" s="134"/>
      <c r="T132" s="134"/>
      <c r="U132" s="134"/>
      <c r="V132" s="134"/>
      <c r="W132" s="135"/>
      <c r="Z132" s="138"/>
      <c r="AF132" s="137"/>
      <c r="AL132" s="156" t="s">
        <v>190</v>
      </c>
      <c r="AX132" s="132" t="s">
        <v>168</v>
      </c>
      <c r="BE132" s="138"/>
      <c r="BK132" s="137"/>
      <c r="BP132" s="156" t="s">
        <v>169</v>
      </c>
      <c r="CB132" s="132" t="s">
        <v>168</v>
      </c>
      <c r="CJ132" s="138"/>
    </row>
    <row r="133" spans="1:88" ht="12" customHeight="1">
      <c r="A133" s="137"/>
      <c r="D133" s="157" t="s">
        <v>170</v>
      </c>
      <c r="K133" s="158"/>
      <c r="L133" s="159"/>
      <c r="M133" s="159"/>
      <c r="N133" s="159"/>
      <c r="O133" s="159"/>
      <c r="P133" s="160"/>
      <c r="R133" s="158"/>
      <c r="S133" s="159"/>
      <c r="T133" s="159"/>
      <c r="U133" s="159"/>
      <c r="V133" s="159"/>
      <c r="W133" s="160"/>
      <c r="Z133" s="138"/>
      <c r="AF133" s="137"/>
      <c r="BE133" s="138"/>
      <c r="BK133" s="137"/>
      <c r="CJ133" s="138"/>
    </row>
    <row r="134" spans="1:88" ht="3" customHeight="1">
      <c r="A134" s="137"/>
      <c r="Z134" s="138"/>
      <c r="AF134" s="137"/>
      <c r="BE134" s="138"/>
      <c r="BK134" s="137"/>
      <c r="CJ134" s="138"/>
    </row>
    <row r="135" spans="1:88" ht="13.5">
      <c r="A135" s="137"/>
      <c r="H135" s="161" t="s">
        <v>169</v>
      </c>
      <c r="S135" s="132" t="s">
        <v>168</v>
      </c>
      <c r="Z135" s="138"/>
      <c r="AF135" s="137"/>
      <c r="BE135" s="138"/>
      <c r="BK135" s="137"/>
      <c r="CJ135" s="138"/>
    </row>
    <row r="136" spans="1:88" ht="7.5" customHeight="1">
      <c r="A136" s="137"/>
      <c r="Z136" s="138"/>
      <c r="AF136" s="137"/>
      <c r="BE136" s="138"/>
      <c r="BK136" s="137"/>
      <c r="CJ136" s="138"/>
    </row>
    <row r="137" spans="1:88" ht="9.75" customHeight="1">
      <c r="A137" s="137"/>
      <c r="Z137" s="138"/>
      <c r="AF137" s="137"/>
      <c r="BE137" s="138"/>
      <c r="BK137" s="137"/>
      <c r="CJ137" s="138"/>
    </row>
    <row r="138" spans="1:88" ht="10.5" customHeight="1">
      <c r="A138" s="137"/>
      <c r="Z138" s="138"/>
      <c r="AC138" s="136"/>
      <c r="AF138" s="137"/>
      <c r="BE138" s="138"/>
      <c r="BH138" s="136"/>
      <c r="BK138" s="137"/>
      <c r="CJ138" s="138"/>
    </row>
    <row r="139" spans="1:88" ht="10.5" customHeight="1">
      <c r="A139" s="158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60"/>
      <c r="AC139" s="136"/>
      <c r="AF139" s="158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60"/>
      <c r="BH139" s="136"/>
      <c r="BK139" s="158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59"/>
      <c r="BX139" s="159"/>
      <c r="BY139" s="159"/>
      <c r="BZ139" s="159"/>
      <c r="CA139" s="159"/>
      <c r="CB139" s="159"/>
      <c r="CC139" s="159"/>
      <c r="CD139" s="159"/>
      <c r="CE139" s="159"/>
      <c r="CF139" s="159"/>
      <c r="CG139" s="159"/>
      <c r="CH139" s="159"/>
      <c r="CI139" s="159"/>
      <c r="CJ139" s="160"/>
    </row>
    <row r="140" spans="29:60" ht="7.5" customHeight="1">
      <c r="AC140" s="136"/>
      <c r="BH140" s="136"/>
    </row>
    <row r="141" spans="29:60" ht="2.25" customHeight="1">
      <c r="AC141" s="136"/>
      <c r="BH141" s="136"/>
    </row>
  </sheetData>
  <sheetProtection/>
  <mergeCells count="120">
    <mergeCell ref="R129:W129"/>
    <mergeCell ref="AW129:BB129"/>
    <mergeCell ref="CB129:CG129"/>
    <mergeCell ref="CY3:CY5"/>
    <mergeCell ref="CC109:CF111"/>
    <mergeCell ref="AQ119:AT121"/>
    <mergeCell ref="AX119:BA121"/>
    <mergeCell ref="BO119:BR121"/>
    <mergeCell ref="BV109:BY111"/>
    <mergeCell ref="BV119:BY121"/>
    <mergeCell ref="E119:H121"/>
    <mergeCell ref="L119:O121"/>
    <mergeCell ref="S119:V121"/>
    <mergeCell ref="AJ119:AM121"/>
    <mergeCell ref="CY10:CY13"/>
    <mergeCell ref="CZ3:CZ5"/>
    <mergeCell ref="CC119:CF121"/>
    <mergeCell ref="AQ109:AT111"/>
    <mergeCell ref="AX109:BA111"/>
    <mergeCell ref="BO109:BR111"/>
    <mergeCell ref="C99:G101"/>
    <mergeCell ref="I99:W101"/>
    <mergeCell ref="E109:H111"/>
    <mergeCell ref="L109:O111"/>
    <mergeCell ref="S109:V111"/>
    <mergeCell ref="AJ109:AM111"/>
    <mergeCell ref="C103:G106"/>
    <mergeCell ref="H103:X106"/>
    <mergeCell ref="AH103:AL106"/>
    <mergeCell ref="AM103:BC106"/>
    <mergeCell ref="BM103:BQ106"/>
    <mergeCell ref="BR103:CH106"/>
    <mergeCell ref="BY96:CA98"/>
    <mergeCell ref="AH99:AL101"/>
    <mergeCell ref="AN99:BB101"/>
    <mergeCell ref="R82:W82"/>
    <mergeCell ref="AW82:BB82"/>
    <mergeCell ref="BM99:BQ101"/>
    <mergeCell ref="BS99:CG101"/>
    <mergeCell ref="AX72:BA74"/>
    <mergeCell ref="BO72:BR74"/>
    <mergeCell ref="BV72:BY74"/>
    <mergeCell ref="CC72:CF74"/>
    <mergeCell ref="CB82:CG82"/>
    <mergeCell ref="J96:N98"/>
    <mergeCell ref="O96:Q98"/>
    <mergeCell ref="AO96:AS98"/>
    <mergeCell ref="AT96:AV98"/>
    <mergeCell ref="BT96:BX98"/>
    <mergeCell ref="AQ62:AT64"/>
    <mergeCell ref="AX62:BA64"/>
    <mergeCell ref="BO62:BR64"/>
    <mergeCell ref="BV62:BY64"/>
    <mergeCell ref="CC62:CF64"/>
    <mergeCell ref="E72:H74"/>
    <mergeCell ref="L72:O74"/>
    <mergeCell ref="S72:V74"/>
    <mergeCell ref="AJ72:AM74"/>
    <mergeCell ref="AQ72:AT74"/>
    <mergeCell ref="C52:G54"/>
    <mergeCell ref="I52:W54"/>
    <mergeCell ref="E62:H64"/>
    <mergeCell ref="L62:O64"/>
    <mergeCell ref="S62:V64"/>
    <mergeCell ref="AJ62:AM64"/>
    <mergeCell ref="C56:G59"/>
    <mergeCell ref="H56:X59"/>
    <mergeCell ref="AH56:AL59"/>
    <mergeCell ref="AM56:BC59"/>
    <mergeCell ref="BM56:BQ59"/>
    <mergeCell ref="BR56:CH59"/>
    <mergeCell ref="AH52:AL54"/>
    <mergeCell ref="AN52:BB54"/>
    <mergeCell ref="R35:W35"/>
    <mergeCell ref="AW35:BB35"/>
    <mergeCell ref="BM52:BQ54"/>
    <mergeCell ref="BS52:CG54"/>
    <mergeCell ref="BV25:BY27"/>
    <mergeCell ref="CC25:CF27"/>
    <mergeCell ref="CB35:CG35"/>
    <mergeCell ref="J49:N51"/>
    <mergeCell ref="O49:Q51"/>
    <mergeCell ref="AO49:AS51"/>
    <mergeCell ref="AT49:AV51"/>
    <mergeCell ref="BT49:BX51"/>
    <mergeCell ref="BY49:CA51"/>
    <mergeCell ref="BO15:BR17"/>
    <mergeCell ref="BV15:BY17"/>
    <mergeCell ref="CC15:CF17"/>
    <mergeCell ref="E25:H27"/>
    <mergeCell ref="L25:O27"/>
    <mergeCell ref="S25:V27"/>
    <mergeCell ref="AJ25:AM27"/>
    <mergeCell ref="AQ25:AT27"/>
    <mergeCell ref="AX25:BA27"/>
    <mergeCell ref="BO25:BR27"/>
    <mergeCell ref="E15:H17"/>
    <mergeCell ref="L15:O17"/>
    <mergeCell ref="S15:V17"/>
    <mergeCell ref="AJ15:AM17"/>
    <mergeCell ref="AQ15:AT17"/>
    <mergeCell ref="AX15:BA17"/>
    <mergeCell ref="C9:G12"/>
    <mergeCell ref="H9:X12"/>
    <mergeCell ref="AH9:AL12"/>
    <mergeCell ref="AM9:BC12"/>
    <mergeCell ref="BM9:BQ12"/>
    <mergeCell ref="BR9:CH12"/>
    <mergeCell ref="J2:N4"/>
    <mergeCell ref="O2:Q4"/>
    <mergeCell ref="AO2:AS4"/>
    <mergeCell ref="AT2:AV4"/>
    <mergeCell ref="BT2:BX4"/>
    <mergeCell ref="BY2:CA4"/>
    <mergeCell ref="C5:G7"/>
    <mergeCell ref="I5:W7"/>
    <mergeCell ref="AH5:AL7"/>
    <mergeCell ref="AN5:BB7"/>
    <mergeCell ref="BM5:BQ7"/>
    <mergeCell ref="BS5:CG7"/>
  </mergeCells>
  <printOptions/>
  <pageMargins left="0.34" right="0.24" top="0.29" bottom="0.28" header="0.21" footer="0.2"/>
  <pageSetup fitToHeight="1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CZ139"/>
  <sheetViews>
    <sheetView zoomScalePageLayoutView="0" workbookViewId="0" topLeftCell="A31">
      <selection activeCell="Z46" sqref="Z46"/>
    </sheetView>
  </sheetViews>
  <sheetFormatPr defaultColWidth="9.00390625" defaultRowHeight="13.5"/>
  <cols>
    <col min="1" max="26" width="1.4921875" style="132" customWidth="1"/>
    <col min="27" max="27" width="1.875" style="132" customWidth="1"/>
    <col min="28" max="28" width="2.75390625" style="132" customWidth="1"/>
    <col min="29" max="29" width="1.625" style="132" customWidth="1"/>
    <col min="30" max="30" width="1.37890625" style="132" customWidth="1"/>
    <col min="31" max="58" width="1.4921875" style="132" customWidth="1"/>
    <col min="59" max="59" width="2.375" style="132" customWidth="1"/>
    <col min="60" max="60" width="1.25" style="132" customWidth="1"/>
    <col min="61" max="61" width="1.37890625" style="132" customWidth="1"/>
    <col min="62" max="88" width="1.4921875" style="132" customWidth="1"/>
    <col min="89" max="93" width="1.25" style="132" customWidth="1"/>
    <col min="94" max="94" width="1.00390625" style="132" customWidth="1"/>
    <col min="95" max="102" width="1.25" style="132" customWidth="1"/>
    <col min="103" max="103" width="16.375" style="132" customWidth="1"/>
    <col min="104" max="16384" width="9.00390625" style="132" customWidth="1"/>
  </cols>
  <sheetData>
    <row r="1" ht="7.5" customHeight="1"/>
    <row r="2" spans="1:88" ht="7.5" customHeight="1" thickBot="1">
      <c r="A2" s="133"/>
      <c r="B2" s="134"/>
      <c r="C2" s="134"/>
      <c r="D2" s="134"/>
      <c r="E2" s="134"/>
      <c r="F2" s="134"/>
      <c r="G2" s="134"/>
      <c r="H2" s="134"/>
      <c r="I2" s="134"/>
      <c r="J2" s="863" t="s">
        <v>203</v>
      </c>
      <c r="K2" s="863"/>
      <c r="L2" s="863"/>
      <c r="M2" s="863"/>
      <c r="N2" s="863"/>
      <c r="O2" s="874">
        <v>1</v>
      </c>
      <c r="P2" s="874"/>
      <c r="Q2" s="874"/>
      <c r="R2" s="134"/>
      <c r="S2" s="134"/>
      <c r="T2" s="134"/>
      <c r="U2" s="134"/>
      <c r="V2" s="134"/>
      <c r="W2" s="134"/>
      <c r="X2" s="134"/>
      <c r="Y2" s="134"/>
      <c r="Z2" s="135"/>
      <c r="AC2" s="175"/>
      <c r="AF2" s="133"/>
      <c r="AG2" s="134"/>
      <c r="AH2" s="134"/>
      <c r="AI2" s="134"/>
      <c r="AJ2" s="134"/>
      <c r="AK2" s="134"/>
      <c r="AL2" s="134"/>
      <c r="AM2" s="134"/>
      <c r="AN2" s="134"/>
      <c r="AO2" s="863" t="s">
        <v>203</v>
      </c>
      <c r="AP2" s="863"/>
      <c r="AQ2" s="863"/>
      <c r="AR2" s="863"/>
      <c r="AS2" s="863"/>
      <c r="AT2" s="877">
        <v>2</v>
      </c>
      <c r="AU2" s="877"/>
      <c r="AV2" s="877"/>
      <c r="AW2" s="134"/>
      <c r="AX2" s="134"/>
      <c r="AY2" s="134"/>
      <c r="AZ2" s="134"/>
      <c r="BA2" s="134"/>
      <c r="BB2" s="134"/>
      <c r="BC2" s="134"/>
      <c r="BD2" s="134"/>
      <c r="BE2" s="135"/>
      <c r="BH2" s="175"/>
      <c r="BK2" s="133"/>
      <c r="BL2" s="134"/>
      <c r="BM2" s="134"/>
      <c r="BN2" s="134"/>
      <c r="BO2" s="134"/>
      <c r="BP2" s="134"/>
      <c r="BQ2" s="134"/>
      <c r="BR2" s="134"/>
      <c r="BS2" s="134"/>
      <c r="BT2" s="863" t="s">
        <v>203</v>
      </c>
      <c r="BU2" s="863"/>
      <c r="BV2" s="863"/>
      <c r="BW2" s="863"/>
      <c r="BX2" s="863"/>
      <c r="BY2" s="880">
        <v>3</v>
      </c>
      <c r="BZ2" s="880"/>
      <c r="CA2" s="880"/>
      <c r="CB2" s="134"/>
      <c r="CC2" s="134"/>
      <c r="CD2" s="134"/>
      <c r="CE2" s="134"/>
      <c r="CF2" s="134"/>
      <c r="CG2" s="134"/>
      <c r="CH2" s="134"/>
      <c r="CI2" s="134"/>
      <c r="CJ2" s="135"/>
    </row>
    <row r="3" spans="1:104" ht="13.5" customHeight="1">
      <c r="A3" s="137"/>
      <c r="J3" s="864"/>
      <c r="K3" s="864"/>
      <c r="L3" s="864"/>
      <c r="M3" s="864"/>
      <c r="N3" s="864"/>
      <c r="O3" s="875"/>
      <c r="P3" s="875"/>
      <c r="Q3" s="875"/>
      <c r="Z3" s="138"/>
      <c r="AC3" s="175"/>
      <c r="AF3" s="137"/>
      <c r="AO3" s="864"/>
      <c r="AP3" s="864"/>
      <c r="AQ3" s="864"/>
      <c r="AR3" s="864"/>
      <c r="AS3" s="864"/>
      <c r="AT3" s="878"/>
      <c r="AU3" s="878"/>
      <c r="AV3" s="878"/>
      <c r="BE3" s="138"/>
      <c r="BH3" s="175"/>
      <c r="BK3" s="137"/>
      <c r="BT3" s="864"/>
      <c r="BU3" s="864"/>
      <c r="BV3" s="864"/>
      <c r="BW3" s="864"/>
      <c r="BX3" s="864"/>
      <c r="BY3" s="881"/>
      <c r="BZ3" s="881"/>
      <c r="CA3" s="881"/>
      <c r="CJ3" s="138"/>
      <c r="CY3" s="805"/>
      <c r="CZ3" s="867"/>
    </row>
    <row r="4" spans="1:104" ht="7.5" customHeight="1">
      <c r="A4" s="137"/>
      <c r="J4" s="865"/>
      <c r="K4" s="865"/>
      <c r="L4" s="865"/>
      <c r="M4" s="865"/>
      <c r="N4" s="865"/>
      <c r="O4" s="876"/>
      <c r="P4" s="876"/>
      <c r="Q4" s="876"/>
      <c r="Z4" s="138"/>
      <c r="AC4" s="175"/>
      <c r="AF4" s="137"/>
      <c r="AO4" s="865"/>
      <c r="AP4" s="865"/>
      <c r="AQ4" s="865"/>
      <c r="AR4" s="865"/>
      <c r="AS4" s="865"/>
      <c r="AT4" s="879"/>
      <c r="AU4" s="879"/>
      <c r="AV4" s="879"/>
      <c r="BE4" s="138"/>
      <c r="BH4" s="175"/>
      <c r="BK4" s="137"/>
      <c r="BT4" s="865"/>
      <c r="BU4" s="865"/>
      <c r="BV4" s="865"/>
      <c r="BW4" s="865"/>
      <c r="BX4" s="865"/>
      <c r="BY4" s="882"/>
      <c r="BZ4" s="882"/>
      <c r="CA4" s="882"/>
      <c r="CJ4" s="138"/>
      <c r="CY4" s="806"/>
      <c r="CZ4" s="867"/>
    </row>
    <row r="5" spans="1:104" ht="6.75" customHeight="1" thickBot="1">
      <c r="A5" s="137"/>
      <c r="C5" s="818" t="s">
        <v>204</v>
      </c>
      <c r="D5" s="819"/>
      <c r="E5" s="819"/>
      <c r="F5" s="819"/>
      <c r="G5" s="820"/>
      <c r="H5" s="139"/>
      <c r="I5" s="827" t="s">
        <v>205</v>
      </c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140"/>
      <c r="Z5" s="138"/>
      <c r="AC5" s="175"/>
      <c r="AF5" s="137"/>
      <c r="AH5" s="818" t="s">
        <v>204</v>
      </c>
      <c r="AI5" s="819"/>
      <c r="AJ5" s="819"/>
      <c r="AK5" s="819"/>
      <c r="AL5" s="820"/>
      <c r="AM5" s="139"/>
      <c r="AN5" s="827" t="s">
        <v>205</v>
      </c>
      <c r="AO5" s="827"/>
      <c r="AP5" s="827"/>
      <c r="AQ5" s="827"/>
      <c r="AR5" s="827"/>
      <c r="AS5" s="827"/>
      <c r="AT5" s="827"/>
      <c r="AU5" s="827"/>
      <c r="AV5" s="827"/>
      <c r="AW5" s="827"/>
      <c r="AX5" s="827"/>
      <c r="AY5" s="827"/>
      <c r="AZ5" s="827"/>
      <c r="BA5" s="827"/>
      <c r="BB5" s="827"/>
      <c r="BC5" s="140"/>
      <c r="BE5" s="138"/>
      <c r="BH5" s="175"/>
      <c r="BK5" s="137"/>
      <c r="BM5" s="818" t="s">
        <v>204</v>
      </c>
      <c r="BN5" s="819"/>
      <c r="BO5" s="819"/>
      <c r="BP5" s="819"/>
      <c r="BQ5" s="820"/>
      <c r="BR5" s="139"/>
      <c r="BS5" s="827" t="s">
        <v>205</v>
      </c>
      <c r="BT5" s="827"/>
      <c r="BU5" s="827"/>
      <c r="BV5" s="827"/>
      <c r="BW5" s="827"/>
      <c r="BX5" s="827"/>
      <c r="BY5" s="827"/>
      <c r="BZ5" s="827"/>
      <c r="CA5" s="827"/>
      <c r="CB5" s="827"/>
      <c r="CC5" s="827"/>
      <c r="CD5" s="827"/>
      <c r="CE5" s="827"/>
      <c r="CF5" s="827"/>
      <c r="CG5" s="827"/>
      <c r="CH5" s="140"/>
      <c r="CJ5" s="138"/>
      <c r="CY5" s="807"/>
      <c r="CZ5" s="867"/>
    </row>
    <row r="6" spans="1:88" ht="6.75" customHeight="1">
      <c r="A6" s="137"/>
      <c r="C6" s="821"/>
      <c r="D6" s="822"/>
      <c r="E6" s="822"/>
      <c r="F6" s="822"/>
      <c r="G6" s="823"/>
      <c r="H6" s="141"/>
      <c r="I6" s="828"/>
      <c r="J6" s="828"/>
      <c r="K6" s="828"/>
      <c r="L6" s="828"/>
      <c r="M6" s="828"/>
      <c r="N6" s="828"/>
      <c r="O6" s="828"/>
      <c r="P6" s="828"/>
      <c r="Q6" s="828"/>
      <c r="R6" s="828"/>
      <c r="S6" s="828"/>
      <c r="T6" s="828"/>
      <c r="U6" s="828"/>
      <c r="V6" s="828"/>
      <c r="W6" s="828"/>
      <c r="X6" s="143"/>
      <c r="Z6" s="138"/>
      <c r="AF6" s="137"/>
      <c r="AH6" s="821"/>
      <c r="AI6" s="822"/>
      <c r="AJ6" s="822"/>
      <c r="AK6" s="822"/>
      <c r="AL6" s="823"/>
      <c r="AM6" s="141"/>
      <c r="AN6" s="828"/>
      <c r="AO6" s="828"/>
      <c r="AP6" s="828"/>
      <c r="AQ6" s="828"/>
      <c r="AR6" s="828"/>
      <c r="AS6" s="828"/>
      <c r="AT6" s="828"/>
      <c r="AU6" s="828"/>
      <c r="AV6" s="828"/>
      <c r="AW6" s="828"/>
      <c r="AX6" s="828"/>
      <c r="AY6" s="828"/>
      <c r="AZ6" s="828"/>
      <c r="BA6" s="828"/>
      <c r="BB6" s="828"/>
      <c r="BC6" s="143"/>
      <c r="BE6" s="138"/>
      <c r="BK6" s="137"/>
      <c r="BM6" s="821"/>
      <c r="BN6" s="822"/>
      <c r="BO6" s="822"/>
      <c r="BP6" s="822"/>
      <c r="BQ6" s="823"/>
      <c r="BR6" s="141"/>
      <c r="BS6" s="828"/>
      <c r="BT6" s="828"/>
      <c r="BU6" s="828"/>
      <c r="BV6" s="828"/>
      <c r="BW6" s="828"/>
      <c r="BX6" s="828"/>
      <c r="BY6" s="828"/>
      <c r="BZ6" s="828"/>
      <c r="CA6" s="828"/>
      <c r="CB6" s="828"/>
      <c r="CC6" s="828"/>
      <c r="CD6" s="828"/>
      <c r="CE6" s="828"/>
      <c r="CF6" s="828"/>
      <c r="CG6" s="828"/>
      <c r="CH6" s="143"/>
      <c r="CJ6" s="138"/>
    </row>
    <row r="7" spans="1:88" ht="6.75" customHeight="1">
      <c r="A7" s="137"/>
      <c r="C7" s="824"/>
      <c r="D7" s="825"/>
      <c r="E7" s="825"/>
      <c r="F7" s="825"/>
      <c r="G7" s="826"/>
      <c r="H7" s="144"/>
      <c r="I7" s="829"/>
      <c r="J7" s="829"/>
      <c r="K7" s="829"/>
      <c r="L7" s="829"/>
      <c r="M7" s="829"/>
      <c r="N7" s="829"/>
      <c r="O7" s="829"/>
      <c r="P7" s="829"/>
      <c r="Q7" s="829"/>
      <c r="R7" s="829"/>
      <c r="S7" s="829"/>
      <c r="T7" s="829"/>
      <c r="U7" s="829"/>
      <c r="V7" s="829"/>
      <c r="W7" s="829"/>
      <c r="X7" s="145"/>
      <c r="Z7" s="138"/>
      <c r="AF7" s="137"/>
      <c r="AH7" s="824"/>
      <c r="AI7" s="825"/>
      <c r="AJ7" s="825"/>
      <c r="AK7" s="825"/>
      <c r="AL7" s="826"/>
      <c r="AM7" s="144"/>
      <c r="AN7" s="829"/>
      <c r="AO7" s="829"/>
      <c r="AP7" s="829"/>
      <c r="AQ7" s="829"/>
      <c r="AR7" s="829"/>
      <c r="AS7" s="829"/>
      <c r="AT7" s="829"/>
      <c r="AU7" s="829"/>
      <c r="AV7" s="829"/>
      <c r="AW7" s="829"/>
      <c r="AX7" s="829"/>
      <c r="AY7" s="829"/>
      <c r="AZ7" s="829"/>
      <c r="BA7" s="829"/>
      <c r="BB7" s="829"/>
      <c r="BC7" s="145"/>
      <c r="BE7" s="138"/>
      <c r="BK7" s="137"/>
      <c r="BM7" s="824"/>
      <c r="BN7" s="825"/>
      <c r="BO7" s="825"/>
      <c r="BP7" s="825"/>
      <c r="BQ7" s="826"/>
      <c r="BR7" s="144"/>
      <c r="BS7" s="829"/>
      <c r="BT7" s="829"/>
      <c r="BU7" s="829"/>
      <c r="BV7" s="829"/>
      <c r="BW7" s="829"/>
      <c r="BX7" s="829"/>
      <c r="BY7" s="829"/>
      <c r="BZ7" s="829"/>
      <c r="CA7" s="829"/>
      <c r="CB7" s="829"/>
      <c r="CC7" s="829"/>
      <c r="CD7" s="829"/>
      <c r="CE7" s="829"/>
      <c r="CF7" s="829"/>
      <c r="CG7" s="829"/>
      <c r="CH7" s="145"/>
      <c r="CJ7" s="138"/>
    </row>
    <row r="8" spans="1:88" ht="7.5" customHeight="1">
      <c r="A8" s="137"/>
      <c r="Z8" s="138"/>
      <c r="AF8" s="137"/>
      <c r="BE8" s="138"/>
      <c r="BK8" s="137"/>
      <c r="CJ8" s="138"/>
    </row>
    <row r="9" spans="1:88" ht="7.5" customHeight="1" thickBot="1">
      <c r="A9" s="137"/>
      <c r="C9" s="830" t="s">
        <v>158</v>
      </c>
      <c r="D9" s="831"/>
      <c r="E9" s="831"/>
      <c r="F9" s="831"/>
      <c r="G9" s="832"/>
      <c r="H9" s="839"/>
      <c r="I9" s="840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840"/>
      <c r="W9" s="840"/>
      <c r="X9" s="841"/>
      <c r="Z9" s="138"/>
      <c r="AF9" s="137"/>
      <c r="AH9" s="830" t="s">
        <v>158</v>
      </c>
      <c r="AI9" s="831"/>
      <c r="AJ9" s="831"/>
      <c r="AK9" s="831"/>
      <c r="AL9" s="832"/>
      <c r="AM9" s="839"/>
      <c r="AN9" s="840"/>
      <c r="AO9" s="840"/>
      <c r="AP9" s="840"/>
      <c r="AQ9" s="840"/>
      <c r="AR9" s="840"/>
      <c r="AS9" s="840"/>
      <c r="AT9" s="840"/>
      <c r="AU9" s="840"/>
      <c r="AV9" s="840"/>
      <c r="AW9" s="840"/>
      <c r="AX9" s="840"/>
      <c r="AY9" s="840"/>
      <c r="AZ9" s="840"/>
      <c r="BA9" s="840"/>
      <c r="BB9" s="840"/>
      <c r="BC9" s="841"/>
      <c r="BE9" s="138"/>
      <c r="BK9" s="137"/>
      <c r="BM9" s="830" t="s">
        <v>158</v>
      </c>
      <c r="BN9" s="831"/>
      <c r="BO9" s="831"/>
      <c r="BP9" s="831"/>
      <c r="BQ9" s="832"/>
      <c r="BR9" s="839"/>
      <c r="BS9" s="840"/>
      <c r="BT9" s="840"/>
      <c r="BU9" s="840"/>
      <c r="BV9" s="840"/>
      <c r="BW9" s="840"/>
      <c r="BX9" s="840"/>
      <c r="BY9" s="840"/>
      <c r="BZ9" s="840"/>
      <c r="CA9" s="840"/>
      <c r="CB9" s="840"/>
      <c r="CC9" s="840"/>
      <c r="CD9" s="840"/>
      <c r="CE9" s="840"/>
      <c r="CF9" s="840"/>
      <c r="CG9" s="840"/>
      <c r="CH9" s="841"/>
      <c r="CJ9" s="138"/>
    </row>
    <row r="10" spans="1:103" ht="7.5" customHeight="1">
      <c r="A10" s="137"/>
      <c r="C10" s="833"/>
      <c r="D10" s="834"/>
      <c r="E10" s="834"/>
      <c r="F10" s="834"/>
      <c r="G10" s="835"/>
      <c r="H10" s="842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43"/>
      <c r="X10" s="844"/>
      <c r="Z10" s="138"/>
      <c r="AF10" s="137"/>
      <c r="AH10" s="833"/>
      <c r="AI10" s="834"/>
      <c r="AJ10" s="834"/>
      <c r="AK10" s="834"/>
      <c r="AL10" s="835"/>
      <c r="AM10" s="842"/>
      <c r="AN10" s="843"/>
      <c r="AO10" s="843"/>
      <c r="AP10" s="843"/>
      <c r="AQ10" s="843"/>
      <c r="AR10" s="843"/>
      <c r="AS10" s="843"/>
      <c r="AT10" s="843"/>
      <c r="AU10" s="843"/>
      <c r="AV10" s="843"/>
      <c r="AW10" s="843"/>
      <c r="AX10" s="843"/>
      <c r="AY10" s="843"/>
      <c r="AZ10" s="843"/>
      <c r="BA10" s="843"/>
      <c r="BB10" s="843"/>
      <c r="BC10" s="844"/>
      <c r="BE10" s="138"/>
      <c r="BK10" s="137"/>
      <c r="BM10" s="833"/>
      <c r="BN10" s="834"/>
      <c r="BO10" s="834"/>
      <c r="BP10" s="834"/>
      <c r="BQ10" s="835"/>
      <c r="BR10" s="842"/>
      <c r="BS10" s="843"/>
      <c r="BT10" s="843"/>
      <c r="BU10" s="843"/>
      <c r="BV10" s="843"/>
      <c r="BW10" s="843"/>
      <c r="BX10" s="843"/>
      <c r="BY10" s="843"/>
      <c r="BZ10" s="843"/>
      <c r="CA10" s="843"/>
      <c r="CB10" s="843"/>
      <c r="CC10" s="843"/>
      <c r="CD10" s="843"/>
      <c r="CE10" s="843"/>
      <c r="CF10" s="843"/>
      <c r="CG10" s="843"/>
      <c r="CH10" s="844"/>
      <c r="CJ10" s="138"/>
      <c r="CY10" s="869"/>
    </row>
    <row r="11" spans="1:103" ht="7.5" customHeight="1">
      <c r="A11" s="137"/>
      <c r="C11" s="833"/>
      <c r="D11" s="834"/>
      <c r="E11" s="834"/>
      <c r="F11" s="834"/>
      <c r="G11" s="835"/>
      <c r="H11" s="842"/>
      <c r="I11" s="843"/>
      <c r="J11" s="843"/>
      <c r="K11" s="843"/>
      <c r="L11" s="843"/>
      <c r="M11" s="843"/>
      <c r="N11" s="843"/>
      <c r="O11" s="843"/>
      <c r="P11" s="843"/>
      <c r="Q11" s="843"/>
      <c r="R11" s="843"/>
      <c r="S11" s="843"/>
      <c r="T11" s="843"/>
      <c r="U11" s="843"/>
      <c r="V11" s="843"/>
      <c r="W11" s="843"/>
      <c r="X11" s="844"/>
      <c r="Z11" s="138"/>
      <c r="AF11" s="137"/>
      <c r="AH11" s="833"/>
      <c r="AI11" s="834"/>
      <c r="AJ11" s="834"/>
      <c r="AK11" s="834"/>
      <c r="AL11" s="835"/>
      <c r="AM11" s="842"/>
      <c r="AN11" s="843"/>
      <c r="AO11" s="843"/>
      <c r="AP11" s="843"/>
      <c r="AQ11" s="843"/>
      <c r="AR11" s="843"/>
      <c r="AS11" s="843"/>
      <c r="AT11" s="843"/>
      <c r="AU11" s="843"/>
      <c r="AV11" s="843"/>
      <c r="AW11" s="843"/>
      <c r="AX11" s="843"/>
      <c r="AY11" s="843"/>
      <c r="AZ11" s="843"/>
      <c r="BA11" s="843"/>
      <c r="BB11" s="843"/>
      <c r="BC11" s="844"/>
      <c r="BE11" s="138"/>
      <c r="BK11" s="137"/>
      <c r="BM11" s="833"/>
      <c r="BN11" s="834"/>
      <c r="BO11" s="834"/>
      <c r="BP11" s="834"/>
      <c r="BQ11" s="835"/>
      <c r="BR11" s="842"/>
      <c r="BS11" s="843"/>
      <c r="BT11" s="843"/>
      <c r="BU11" s="843"/>
      <c r="BV11" s="843"/>
      <c r="BW11" s="843"/>
      <c r="BX11" s="843"/>
      <c r="BY11" s="843"/>
      <c r="BZ11" s="843"/>
      <c r="CA11" s="843"/>
      <c r="CB11" s="843"/>
      <c r="CC11" s="843"/>
      <c r="CD11" s="843"/>
      <c r="CE11" s="843"/>
      <c r="CF11" s="843"/>
      <c r="CG11" s="843"/>
      <c r="CH11" s="844"/>
      <c r="CJ11" s="138"/>
      <c r="CY11" s="870"/>
    </row>
    <row r="12" spans="1:103" ht="7.5" customHeight="1">
      <c r="A12" s="137"/>
      <c r="C12" s="836"/>
      <c r="D12" s="837"/>
      <c r="E12" s="837"/>
      <c r="F12" s="837"/>
      <c r="G12" s="838"/>
      <c r="H12" s="845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6"/>
      <c r="X12" s="847"/>
      <c r="Z12" s="138"/>
      <c r="AF12" s="137"/>
      <c r="AH12" s="836"/>
      <c r="AI12" s="837"/>
      <c r="AJ12" s="837"/>
      <c r="AK12" s="837"/>
      <c r="AL12" s="838"/>
      <c r="AM12" s="845"/>
      <c r="AN12" s="846"/>
      <c r="AO12" s="846"/>
      <c r="AP12" s="846"/>
      <c r="AQ12" s="846"/>
      <c r="AR12" s="846"/>
      <c r="AS12" s="846"/>
      <c r="AT12" s="846"/>
      <c r="AU12" s="846"/>
      <c r="AV12" s="846"/>
      <c r="AW12" s="846"/>
      <c r="AX12" s="846"/>
      <c r="AY12" s="846"/>
      <c r="AZ12" s="846"/>
      <c r="BA12" s="846"/>
      <c r="BB12" s="846"/>
      <c r="BC12" s="847"/>
      <c r="BE12" s="138"/>
      <c r="BK12" s="137"/>
      <c r="BM12" s="836"/>
      <c r="BN12" s="837"/>
      <c r="BO12" s="837"/>
      <c r="BP12" s="837"/>
      <c r="BQ12" s="838"/>
      <c r="BR12" s="845"/>
      <c r="BS12" s="846"/>
      <c r="BT12" s="846"/>
      <c r="BU12" s="846"/>
      <c r="BV12" s="846"/>
      <c r="BW12" s="846"/>
      <c r="BX12" s="846"/>
      <c r="BY12" s="846"/>
      <c r="BZ12" s="846"/>
      <c r="CA12" s="846"/>
      <c r="CB12" s="846"/>
      <c r="CC12" s="846"/>
      <c r="CD12" s="846"/>
      <c r="CE12" s="846"/>
      <c r="CF12" s="846"/>
      <c r="CG12" s="846"/>
      <c r="CH12" s="847"/>
      <c r="CJ12" s="138"/>
      <c r="CY12" s="870"/>
    </row>
    <row r="13" spans="1:103" ht="7.5" customHeight="1" thickBot="1">
      <c r="A13" s="137"/>
      <c r="Z13" s="138"/>
      <c r="AF13" s="137"/>
      <c r="BE13" s="138"/>
      <c r="BK13" s="137"/>
      <c r="CJ13" s="138"/>
      <c r="CY13" s="871"/>
    </row>
    <row r="14" spans="1:88" ht="7.5" customHeight="1">
      <c r="A14" s="137"/>
      <c r="C14" s="146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40"/>
      <c r="Z14" s="138"/>
      <c r="AF14" s="137"/>
      <c r="AH14" s="146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40"/>
      <c r="BE14" s="138"/>
      <c r="BK14" s="137"/>
      <c r="BM14" s="146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40"/>
      <c r="CJ14" s="138"/>
    </row>
    <row r="15" spans="1:88" ht="7.5" customHeight="1">
      <c r="A15" s="137"/>
      <c r="C15" s="147"/>
      <c r="D15" s="148"/>
      <c r="E15" s="808" t="s">
        <v>206</v>
      </c>
      <c r="F15" s="808"/>
      <c r="G15" s="808"/>
      <c r="H15" s="808"/>
      <c r="I15" s="149"/>
      <c r="J15" s="142"/>
      <c r="K15" s="148"/>
      <c r="L15" s="808" t="s">
        <v>207</v>
      </c>
      <c r="M15" s="808"/>
      <c r="N15" s="808"/>
      <c r="O15" s="808"/>
      <c r="P15" s="149"/>
      <c r="Q15" s="142"/>
      <c r="R15" s="148"/>
      <c r="S15" s="808" t="s">
        <v>208</v>
      </c>
      <c r="T15" s="808"/>
      <c r="U15" s="808"/>
      <c r="V15" s="808"/>
      <c r="W15" s="149"/>
      <c r="X15" s="143"/>
      <c r="Z15" s="138"/>
      <c r="AF15" s="137"/>
      <c r="AH15" s="147"/>
      <c r="AI15" s="148"/>
      <c r="AJ15" s="808" t="s">
        <v>206</v>
      </c>
      <c r="AK15" s="808"/>
      <c r="AL15" s="808"/>
      <c r="AM15" s="808"/>
      <c r="AN15" s="149"/>
      <c r="AO15" s="142"/>
      <c r="AP15" s="148"/>
      <c r="AQ15" s="808" t="s">
        <v>207</v>
      </c>
      <c r="AR15" s="808"/>
      <c r="AS15" s="808"/>
      <c r="AT15" s="808"/>
      <c r="AU15" s="149"/>
      <c r="AV15" s="142"/>
      <c r="AW15" s="148"/>
      <c r="AX15" s="808" t="s">
        <v>208</v>
      </c>
      <c r="AY15" s="808"/>
      <c r="AZ15" s="808"/>
      <c r="BA15" s="808"/>
      <c r="BB15" s="149"/>
      <c r="BC15" s="143"/>
      <c r="BE15" s="138"/>
      <c r="BK15" s="137"/>
      <c r="BM15" s="147"/>
      <c r="BN15" s="148"/>
      <c r="BO15" s="808" t="s">
        <v>206</v>
      </c>
      <c r="BP15" s="808"/>
      <c r="BQ15" s="808"/>
      <c r="BR15" s="808"/>
      <c r="BS15" s="149"/>
      <c r="BT15" s="142"/>
      <c r="BU15" s="148"/>
      <c r="BV15" s="808" t="s">
        <v>207</v>
      </c>
      <c r="BW15" s="808"/>
      <c r="BX15" s="808"/>
      <c r="BY15" s="808"/>
      <c r="BZ15" s="149"/>
      <c r="CA15" s="142"/>
      <c r="CB15" s="148"/>
      <c r="CC15" s="808" t="s">
        <v>208</v>
      </c>
      <c r="CD15" s="808"/>
      <c r="CE15" s="808"/>
      <c r="CF15" s="808"/>
      <c r="CG15" s="149"/>
      <c r="CH15" s="143"/>
      <c r="CJ15" s="138"/>
    </row>
    <row r="16" spans="1:88" ht="7.5" customHeight="1">
      <c r="A16" s="137"/>
      <c r="C16" s="147"/>
      <c r="D16" s="150"/>
      <c r="E16" s="809"/>
      <c r="F16" s="809"/>
      <c r="G16" s="809"/>
      <c r="H16" s="809"/>
      <c r="I16" s="151"/>
      <c r="J16" s="142"/>
      <c r="K16" s="150"/>
      <c r="L16" s="809"/>
      <c r="M16" s="809"/>
      <c r="N16" s="809"/>
      <c r="O16" s="809"/>
      <c r="P16" s="151"/>
      <c r="Q16" s="142"/>
      <c r="R16" s="150"/>
      <c r="S16" s="809"/>
      <c r="T16" s="809"/>
      <c r="U16" s="809"/>
      <c r="V16" s="809"/>
      <c r="W16" s="151"/>
      <c r="X16" s="143"/>
      <c r="Z16" s="138"/>
      <c r="AF16" s="137"/>
      <c r="AH16" s="147"/>
      <c r="AI16" s="150"/>
      <c r="AJ16" s="809"/>
      <c r="AK16" s="809"/>
      <c r="AL16" s="809"/>
      <c r="AM16" s="809"/>
      <c r="AN16" s="151"/>
      <c r="AO16" s="142"/>
      <c r="AP16" s="150"/>
      <c r="AQ16" s="809"/>
      <c r="AR16" s="809"/>
      <c r="AS16" s="809"/>
      <c r="AT16" s="809"/>
      <c r="AU16" s="151"/>
      <c r="AV16" s="142"/>
      <c r="AW16" s="150"/>
      <c r="AX16" s="809"/>
      <c r="AY16" s="809"/>
      <c r="AZ16" s="809"/>
      <c r="BA16" s="809"/>
      <c r="BB16" s="151"/>
      <c r="BC16" s="143"/>
      <c r="BE16" s="138"/>
      <c r="BK16" s="137"/>
      <c r="BM16" s="147"/>
      <c r="BN16" s="150"/>
      <c r="BO16" s="809"/>
      <c r="BP16" s="809"/>
      <c r="BQ16" s="809"/>
      <c r="BR16" s="809"/>
      <c r="BS16" s="151"/>
      <c r="BT16" s="142"/>
      <c r="BU16" s="150"/>
      <c r="BV16" s="809"/>
      <c r="BW16" s="809"/>
      <c r="BX16" s="809"/>
      <c r="BY16" s="809"/>
      <c r="BZ16" s="151"/>
      <c r="CA16" s="142"/>
      <c r="CB16" s="150"/>
      <c r="CC16" s="809"/>
      <c r="CD16" s="809"/>
      <c r="CE16" s="809"/>
      <c r="CF16" s="809"/>
      <c r="CG16" s="151"/>
      <c r="CH16" s="143"/>
      <c r="CJ16" s="138"/>
    </row>
    <row r="17" spans="1:88" ht="7.5" customHeight="1">
      <c r="A17" s="137"/>
      <c r="C17" s="147"/>
      <c r="D17" s="152"/>
      <c r="E17" s="810"/>
      <c r="F17" s="810"/>
      <c r="G17" s="810"/>
      <c r="H17" s="810"/>
      <c r="I17" s="153"/>
      <c r="J17" s="142"/>
      <c r="K17" s="152"/>
      <c r="L17" s="810"/>
      <c r="M17" s="810"/>
      <c r="N17" s="810"/>
      <c r="O17" s="810"/>
      <c r="P17" s="153"/>
      <c r="Q17" s="142"/>
      <c r="R17" s="152"/>
      <c r="S17" s="810"/>
      <c r="T17" s="810"/>
      <c r="U17" s="810"/>
      <c r="V17" s="810"/>
      <c r="W17" s="153"/>
      <c r="X17" s="143"/>
      <c r="Z17" s="138"/>
      <c r="AF17" s="137"/>
      <c r="AH17" s="147"/>
      <c r="AI17" s="152"/>
      <c r="AJ17" s="810"/>
      <c r="AK17" s="810"/>
      <c r="AL17" s="810"/>
      <c r="AM17" s="810"/>
      <c r="AN17" s="153"/>
      <c r="AO17" s="142"/>
      <c r="AP17" s="152"/>
      <c r="AQ17" s="810"/>
      <c r="AR17" s="810"/>
      <c r="AS17" s="810"/>
      <c r="AT17" s="810"/>
      <c r="AU17" s="153"/>
      <c r="AV17" s="142"/>
      <c r="AW17" s="152"/>
      <c r="AX17" s="810"/>
      <c r="AY17" s="810"/>
      <c r="AZ17" s="810"/>
      <c r="BA17" s="810"/>
      <c r="BB17" s="153"/>
      <c r="BC17" s="143"/>
      <c r="BE17" s="138"/>
      <c r="BK17" s="137"/>
      <c r="BM17" s="147"/>
      <c r="BN17" s="152"/>
      <c r="BO17" s="810"/>
      <c r="BP17" s="810"/>
      <c r="BQ17" s="810"/>
      <c r="BR17" s="810"/>
      <c r="BS17" s="153"/>
      <c r="BT17" s="142"/>
      <c r="BU17" s="152"/>
      <c r="BV17" s="810"/>
      <c r="BW17" s="810"/>
      <c r="BX17" s="810"/>
      <c r="BY17" s="810"/>
      <c r="BZ17" s="153"/>
      <c r="CA17" s="142"/>
      <c r="CB17" s="152"/>
      <c r="CC17" s="810"/>
      <c r="CD17" s="810"/>
      <c r="CE17" s="810"/>
      <c r="CF17" s="810"/>
      <c r="CG17" s="153"/>
      <c r="CH17" s="143"/>
      <c r="CJ17" s="138"/>
    </row>
    <row r="18" spans="1:88" ht="7.5" customHeight="1">
      <c r="A18" s="137"/>
      <c r="C18" s="147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3"/>
      <c r="Z18" s="138"/>
      <c r="AF18" s="137"/>
      <c r="AH18" s="147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3"/>
      <c r="BE18" s="138"/>
      <c r="BK18" s="137"/>
      <c r="BM18" s="147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3"/>
      <c r="CJ18" s="138"/>
    </row>
    <row r="19" spans="1:88" ht="7.5" customHeight="1">
      <c r="A19" s="137"/>
      <c r="C19" s="147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3"/>
      <c r="Z19" s="138"/>
      <c r="AF19" s="137"/>
      <c r="AH19" s="147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3"/>
      <c r="BE19" s="138"/>
      <c r="BK19" s="137"/>
      <c r="BM19" s="147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3"/>
      <c r="CJ19" s="138"/>
    </row>
    <row r="20" spans="1:88" ht="7.5" customHeight="1">
      <c r="A20" s="137"/>
      <c r="C20" s="147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3"/>
      <c r="Z20" s="138"/>
      <c r="AF20" s="137"/>
      <c r="AH20" s="147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3"/>
      <c r="BE20" s="138"/>
      <c r="BK20" s="137"/>
      <c r="BM20" s="147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3"/>
      <c r="CJ20" s="138"/>
    </row>
    <row r="21" spans="1:88" ht="7.5" customHeight="1">
      <c r="A21" s="137"/>
      <c r="C21" s="147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3"/>
      <c r="Z21" s="138"/>
      <c r="AF21" s="137"/>
      <c r="AH21" s="147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3"/>
      <c r="BE21" s="138"/>
      <c r="BK21" s="137"/>
      <c r="BM21" s="147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3"/>
      <c r="CJ21" s="138"/>
    </row>
    <row r="22" spans="1:88" ht="7.5" customHeight="1">
      <c r="A22" s="137"/>
      <c r="C22" s="147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3"/>
      <c r="Z22" s="138"/>
      <c r="AF22" s="137"/>
      <c r="AH22" s="147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3"/>
      <c r="BE22" s="138"/>
      <c r="BK22" s="137"/>
      <c r="BM22" s="147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3"/>
      <c r="CJ22" s="138"/>
    </row>
    <row r="23" spans="1:88" ht="7.5" customHeight="1">
      <c r="A23" s="137"/>
      <c r="C23" s="147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3"/>
      <c r="Z23" s="138"/>
      <c r="AF23" s="137"/>
      <c r="AH23" s="147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3"/>
      <c r="BE23" s="138"/>
      <c r="BK23" s="137"/>
      <c r="BM23" s="147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3"/>
      <c r="CJ23" s="138"/>
    </row>
    <row r="24" spans="1:88" ht="7.5" customHeight="1">
      <c r="A24" s="137"/>
      <c r="C24" s="147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3"/>
      <c r="Z24" s="138"/>
      <c r="AF24" s="137"/>
      <c r="AH24" s="147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3"/>
      <c r="BE24" s="138"/>
      <c r="BK24" s="137"/>
      <c r="BM24" s="147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3"/>
      <c r="CJ24" s="138"/>
    </row>
    <row r="25" spans="1:88" ht="7.5" customHeight="1">
      <c r="A25" s="137"/>
      <c r="C25" s="147"/>
      <c r="D25" s="148"/>
      <c r="E25" s="808" t="s">
        <v>209</v>
      </c>
      <c r="F25" s="808"/>
      <c r="G25" s="808"/>
      <c r="H25" s="808"/>
      <c r="I25" s="149"/>
      <c r="J25" s="142"/>
      <c r="K25" s="148"/>
      <c r="L25" s="808" t="s">
        <v>210</v>
      </c>
      <c r="M25" s="808"/>
      <c r="N25" s="808"/>
      <c r="O25" s="808"/>
      <c r="P25" s="149"/>
      <c r="Q25" s="142"/>
      <c r="R25" s="148"/>
      <c r="S25" s="811" t="s">
        <v>211</v>
      </c>
      <c r="T25" s="811"/>
      <c r="U25" s="811"/>
      <c r="V25" s="811"/>
      <c r="W25" s="149"/>
      <c r="X25" s="143"/>
      <c r="Z25" s="138"/>
      <c r="AF25" s="137"/>
      <c r="AH25" s="147"/>
      <c r="AI25" s="148"/>
      <c r="AJ25" s="808" t="s">
        <v>209</v>
      </c>
      <c r="AK25" s="808"/>
      <c r="AL25" s="808"/>
      <c r="AM25" s="808"/>
      <c r="AN25" s="149"/>
      <c r="AO25" s="142"/>
      <c r="AP25" s="148"/>
      <c r="AQ25" s="808" t="s">
        <v>210</v>
      </c>
      <c r="AR25" s="808"/>
      <c r="AS25" s="808"/>
      <c r="AT25" s="808"/>
      <c r="AU25" s="149"/>
      <c r="AV25" s="142"/>
      <c r="AW25" s="148"/>
      <c r="AX25" s="811" t="s">
        <v>211</v>
      </c>
      <c r="AY25" s="811"/>
      <c r="AZ25" s="811"/>
      <c r="BA25" s="811"/>
      <c r="BB25" s="149"/>
      <c r="BC25" s="143"/>
      <c r="BE25" s="138"/>
      <c r="BK25" s="137"/>
      <c r="BM25" s="147"/>
      <c r="BN25" s="148"/>
      <c r="BO25" s="808" t="s">
        <v>209</v>
      </c>
      <c r="BP25" s="808"/>
      <c r="BQ25" s="808"/>
      <c r="BR25" s="808"/>
      <c r="BS25" s="149"/>
      <c r="BT25" s="142"/>
      <c r="BU25" s="148"/>
      <c r="BV25" s="808" t="s">
        <v>210</v>
      </c>
      <c r="BW25" s="808"/>
      <c r="BX25" s="808"/>
      <c r="BY25" s="808"/>
      <c r="BZ25" s="149"/>
      <c r="CA25" s="142"/>
      <c r="CB25" s="148"/>
      <c r="CC25" s="811" t="s">
        <v>211</v>
      </c>
      <c r="CD25" s="811"/>
      <c r="CE25" s="811"/>
      <c r="CF25" s="811"/>
      <c r="CG25" s="149"/>
      <c r="CH25" s="143"/>
      <c r="CJ25" s="138"/>
    </row>
    <row r="26" spans="1:88" ht="7.5" customHeight="1">
      <c r="A26" s="137"/>
      <c r="C26" s="147"/>
      <c r="D26" s="150"/>
      <c r="E26" s="809"/>
      <c r="F26" s="809"/>
      <c r="G26" s="809"/>
      <c r="H26" s="809"/>
      <c r="I26" s="151"/>
      <c r="J26" s="142"/>
      <c r="K26" s="150"/>
      <c r="L26" s="809"/>
      <c r="M26" s="809"/>
      <c r="N26" s="809"/>
      <c r="O26" s="809"/>
      <c r="P26" s="151"/>
      <c r="Q26" s="142"/>
      <c r="R26" s="150"/>
      <c r="S26" s="812"/>
      <c r="T26" s="812"/>
      <c r="U26" s="812"/>
      <c r="V26" s="812"/>
      <c r="W26" s="151"/>
      <c r="X26" s="143"/>
      <c r="Z26" s="138"/>
      <c r="AF26" s="137"/>
      <c r="AH26" s="147"/>
      <c r="AI26" s="150"/>
      <c r="AJ26" s="809"/>
      <c r="AK26" s="809"/>
      <c r="AL26" s="809"/>
      <c r="AM26" s="809"/>
      <c r="AN26" s="151"/>
      <c r="AO26" s="142"/>
      <c r="AP26" s="150"/>
      <c r="AQ26" s="809"/>
      <c r="AR26" s="809"/>
      <c r="AS26" s="809"/>
      <c r="AT26" s="809"/>
      <c r="AU26" s="151"/>
      <c r="AV26" s="142"/>
      <c r="AW26" s="150"/>
      <c r="AX26" s="812"/>
      <c r="AY26" s="812"/>
      <c r="AZ26" s="812"/>
      <c r="BA26" s="812"/>
      <c r="BB26" s="151"/>
      <c r="BC26" s="143"/>
      <c r="BE26" s="138"/>
      <c r="BK26" s="137"/>
      <c r="BM26" s="147"/>
      <c r="BN26" s="150"/>
      <c r="BO26" s="809"/>
      <c r="BP26" s="809"/>
      <c r="BQ26" s="809"/>
      <c r="BR26" s="809"/>
      <c r="BS26" s="151"/>
      <c r="BT26" s="142"/>
      <c r="BU26" s="150"/>
      <c r="BV26" s="809"/>
      <c r="BW26" s="809"/>
      <c r="BX26" s="809"/>
      <c r="BY26" s="809"/>
      <c r="BZ26" s="151"/>
      <c r="CA26" s="142"/>
      <c r="CB26" s="150"/>
      <c r="CC26" s="812"/>
      <c r="CD26" s="812"/>
      <c r="CE26" s="812"/>
      <c r="CF26" s="812"/>
      <c r="CG26" s="151"/>
      <c r="CH26" s="143"/>
      <c r="CJ26" s="138"/>
    </row>
    <row r="27" spans="1:88" ht="7.5" customHeight="1">
      <c r="A27" s="137"/>
      <c r="C27" s="147"/>
      <c r="D27" s="152"/>
      <c r="E27" s="810"/>
      <c r="F27" s="810"/>
      <c r="G27" s="810"/>
      <c r="H27" s="810"/>
      <c r="I27" s="153"/>
      <c r="J27" s="142"/>
      <c r="K27" s="152"/>
      <c r="L27" s="810"/>
      <c r="M27" s="810"/>
      <c r="N27" s="810"/>
      <c r="O27" s="810"/>
      <c r="P27" s="153"/>
      <c r="Q27" s="142"/>
      <c r="R27" s="152"/>
      <c r="S27" s="813"/>
      <c r="T27" s="813"/>
      <c r="U27" s="813"/>
      <c r="V27" s="813"/>
      <c r="W27" s="153"/>
      <c r="X27" s="143"/>
      <c r="Z27" s="138"/>
      <c r="AF27" s="137"/>
      <c r="AH27" s="147"/>
      <c r="AI27" s="152"/>
      <c r="AJ27" s="810"/>
      <c r="AK27" s="810"/>
      <c r="AL27" s="810"/>
      <c r="AM27" s="810"/>
      <c r="AN27" s="153"/>
      <c r="AO27" s="142"/>
      <c r="AP27" s="152"/>
      <c r="AQ27" s="810"/>
      <c r="AR27" s="810"/>
      <c r="AS27" s="810"/>
      <c r="AT27" s="810"/>
      <c r="AU27" s="153"/>
      <c r="AV27" s="142"/>
      <c r="AW27" s="152"/>
      <c r="AX27" s="813"/>
      <c r="AY27" s="813"/>
      <c r="AZ27" s="813"/>
      <c r="BA27" s="813"/>
      <c r="BB27" s="153"/>
      <c r="BC27" s="143"/>
      <c r="BE27" s="138"/>
      <c r="BK27" s="137"/>
      <c r="BM27" s="147"/>
      <c r="BN27" s="152"/>
      <c r="BO27" s="810"/>
      <c r="BP27" s="810"/>
      <c r="BQ27" s="810"/>
      <c r="BR27" s="810"/>
      <c r="BS27" s="153"/>
      <c r="BT27" s="142"/>
      <c r="BU27" s="152"/>
      <c r="BV27" s="810"/>
      <c r="BW27" s="810"/>
      <c r="BX27" s="810"/>
      <c r="BY27" s="810"/>
      <c r="BZ27" s="153"/>
      <c r="CA27" s="142"/>
      <c r="CB27" s="152"/>
      <c r="CC27" s="813"/>
      <c r="CD27" s="813"/>
      <c r="CE27" s="813"/>
      <c r="CF27" s="813"/>
      <c r="CG27" s="153"/>
      <c r="CH27" s="143"/>
      <c r="CJ27" s="138"/>
    </row>
    <row r="28" spans="1:88" ht="7.5" customHeight="1">
      <c r="A28" s="137"/>
      <c r="C28" s="147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7"/>
      <c r="S28" s="141"/>
      <c r="T28" s="141"/>
      <c r="U28" s="141"/>
      <c r="V28" s="141"/>
      <c r="W28" s="143"/>
      <c r="X28" s="143"/>
      <c r="Z28" s="138"/>
      <c r="AF28" s="137"/>
      <c r="AH28" s="147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7"/>
      <c r="AX28" s="141"/>
      <c r="AY28" s="141"/>
      <c r="AZ28" s="141"/>
      <c r="BA28" s="141"/>
      <c r="BB28" s="143"/>
      <c r="BC28" s="143"/>
      <c r="BE28" s="138"/>
      <c r="BK28" s="137"/>
      <c r="BM28" s="147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7"/>
      <c r="CC28" s="141"/>
      <c r="CD28" s="141"/>
      <c r="CE28" s="141"/>
      <c r="CF28" s="141"/>
      <c r="CG28" s="143"/>
      <c r="CH28" s="143"/>
      <c r="CJ28" s="138"/>
    </row>
    <row r="29" spans="1:103" ht="7.5" customHeight="1">
      <c r="A29" s="137"/>
      <c r="C29" s="147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7"/>
      <c r="S29" s="141"/>
      <c r="T29" s="141"/>
      <c r="U29" s="141"/>
      <c r="V29" s="141"/>
      <c r="W29" s="143"/>
      <c r="X29" s="143"/>
      <c r="Z29" s="138"/>
      <c r="AF29" s="137"/>
      <c r="AH29" s="147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7"/>
      <c r="AX29" s="141"/>
      <c r="AY29" s="141"/>
      <c r="AZ29" s="141"/>
      <c r="BA29" s="141"/>
      <c r="BB29" s="143"/>
      <c r="BC29" s="143"/>
      <c r="BE29" s="138"/>
      <c r="BK29" s="137"/>
      <c r="BM29" s="147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7"/>
      <c r="CC29" s="141"/>
      <c r="CD29" s="141"/>
      <c r="CE29" s="141"/>
      <c r="CF29" s="141"/>
      <c r="CG29" s="143"/>
      <c r="CH29" s="143"/>
      <c r="CJ29" s="138"/>
      <c r="CY29" s="9"/>
    </row>
    <row r="30" spans="1:103" ht="7.5" customHeight="1">
      <c r="A30" s="137"/>
      <c r="C30" s="147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7"/>
      <c r="S30" s="141"/>
      <c r="T30" s="141"/>
      <c r="U30" s="141"/>
      <c r="V30" s="141"/>
      <c r="W30" s="143"/>
      <c r="X30" s="143"/>
      <c r="Z30" s="138"/>
      <c r="AF30" s="137"/>
      <c r="AH30" s="147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7"/>
      <c r="AX30" s="141"/>
      <c r="AY30" s="141"/>
      <c r="AZ30" s="141"/>
      <c r="BA30" s="141"/>
      <c r="BB30" s="143"/>
      <c r="BC30" s="143"/>
      <c r="BE30" s="138"/>
      <c r="BK30" s="137"/>
      <c r="BM30" s="147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7"/>
      <c r="CC30" s="141"/>
      <c r="CD30" s="141"/>
      <c r="CE30" s="141"/>
      <c r="CF30" s="141"/>
      <c r="CG30" s="143"/>
      <c r="CH30" s="143"/>
      <c r="CJ30" s="138"/>
      <c r="CY30" s="9"/>
    </row>
    <row r="31" spans="1:103" ht="7.5" customHeight="1">
      <c r="A31" s="137"/>
      <c r="C31" s="147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7"/>
      <c r="S31" s="141"/>
      <c r="T31" s="141"/>
      <c r="U31" s="141"/>
      <c r="V31" s="141"/>
      <c r="W31" s="143"/>
      <c r="X31" s="143"/>
      <c r="Z31" s="138"/>
      <c r="AF31" s="137"/>
      <c r="AH31" s="147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7"/>
      <c r="AX31" s="141"/>
      <c r="AY31" s="141"/>
      <c r="AZ31" s="141"/>
      <c r="BA31" s="141"/>
      <c r="BB31" s="143"/>
      <c r="BC31" s="143"/>
      <c r="BE31" s="138"/>
      <c r="BK31" s="137"/>
      <c r="BM31" s="147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7"/>
      <c r="CC31" s="141"/>
      <c r="CD31" s="141"/>
      <c r="CE31" s="141"/>
      <c r="CF31" s="141"/>
      <c r="CG31" s="143"/>
      <c r="CH31" s="143"/>
      <c r="CJ31" s="138"/>
      <c r="CY31" s="9"/>
    </row>
    <row r="32" spans="1:103" ht="7.5" customHeight="1">
      <c r="A32" s="137"/>
      <c r="C32" s="147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7"/>
      <c r="S32" s="141"/>
      <c r="T32" s="141"/>
      <c r="U32" s="141"/>
      <c r="V32" s="141"/>
      <c r="W32" s="143"/>
      <c r="X32" s="143"/>
      <c r="Z32" s="138"/>
      <c r="AF32" s="137"/>
      <c r="AH32" s="147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7"/>
      <c r="AX32" s="141"/>
      <c r="AY32" s="141"/>
      <c r="AZ32" s="141"/>
      <c r="BA32" s="141"/>
      <c r="BB32" s="143"/>
      <c r="BC32" s="143"/>
      <c r="BE32" s="138"/>
      <c r="BK32" s="137"/>
      <c r="BM32" s="147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7"/>
      <c r="CC32" s="141"/>
      <c r="CD32" s="141"/>
      <c r="CE32" s="141"/>
      <c r="CF32" s="141"/>
      <c r="CG32" s="143"/>
      <c r="CH32" s="143"/>
      <c r="CJ32" s="138"/>
      <c r="CY32" s="9"/>
    </row>
    <row r="33" spans="1:103" ht="7.5" customHeight="1">
      <c r="A33" s="137"/>
      <c r="C33" s="147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7"/>
      <c r="S33" s="141"/>
      <c r="T33" s="141"/>
      <c r="U33" s="141"/>
      <c r="V33" s="141"/>
      <c r="W33" s="143"/>
      <c r="X33" s="143"/>
      <c r="Z33" s="138"/>
      <c r="AF33" s="137"/>
      <c r="AH33" s="147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7"/>
      <c r="AX33" s="141"/>
      <c r="AY33" s="141"/>
      <c r="AZ33" s="141"/>
      <c r="BA33" s="141"/>
      <c r="BB33" s="143"/>
      <c r="BC33" s="143"/>
      <c r="BE33" s="138"/>
      <c r="BK33" s="137"/>
      <c r="BM33" s="147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7"/>
      <c r="CC33" s="141"/>
      <c r="CD33" s="141"/>
      <c r="CE33" s="141"/>
      <c r="CF33" s="141"/>
      <c r="CG33" s="143"/>
      <c r="CH33" s="143"/>
      <c r="CJ33" s="138"/>
      <c r="CY33" s="9"/>
    </row>
    <row r="34" spans="1:103" ht="4.5" customHeight="1">
      <c r="A34" s="137"/>
      <c r="C34" s="147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5"/>
      <c r="S34" s="144"/>
      <c r="T34" s="144"/>
      <c r="U34" s="144"/>
      <c r="V34" s="144"/>
      <c r="W34" s="145"/>
      <c r="X34" s="143"/>
      <c r="Z34" s="138"/>
      <c r="AF34" s="137"/>
      <c r="AH34" s="147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55"/>
      <c r="AX34" s="144"/>
      <c r="AY34" s="144"/>
      <c r="AZ34" s="144"/>
      <c r="BA34" s="144"/>
      <c r="BB34" s="145"/>
      <c r="BC34" s="143"/>
      <c r="BE34" s="138"/>
      <c r="BK34" s="137"/>
      <c r="BM34" s="147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55"/>
      <c r="CC34" s="144"/>
      <c r="CD34" s="144"/>
      <c r="CE34" s="144"/>
      <c r="CF34" s="144"/>
      <c r="CG34" s="145"/>
      <c r="CH34" s="143"/>
      <c r="CJ34" s="138"/>
      <c r="CY34" s="9"/>
    </row>
    <row r="35" spans="1:103" ht="11.25" customHeight="1">
      <c r="A35" s="137"/>
      <c r="C35" s="147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804" t="s">
        <v>212</v>
      </c>
      <c r="S35" s="804"/>
      <c r="T35" s="804"/>
      <c r="U35" s="804"/>
      <c r="V35" s="804"/>
      <c r="W35" s="804"/>
      <c r="X35" s="143"/>
      <c r="Z35" s="138"/>
      <c r="AF35" s="137"/>
      <c r="AH35" s="147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804" t="s">
        <v>212</v>
      </c>
      <c r="AX35" s="804"/>
      <c r="AY35" s="804"/>
      <c r="AZ35" s="804"/>
      <c r="BA35" s="804"/>
      <c r="BB35" s="804"/>
      <c r="BC35" s="143"/>
      <c r="BE35" s="138"/>
      <c r="BK35" s="137"/>
      <c r="BM35" s="147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804" t="s">
        <v>212</v>
      </c>
      <c r="CC35" s="804"/>
      <c r="CD35" s="804"/>
      <c r="CE35" s="804"/>
      <c r="CF35" s="804"/>
      <c r="CG35" s="804"/>
      <c r="CH35" s="143"/>
      <c r="CJ35" s="138"/>
      <c r="CY35" s="9"/>
    </row>
    <row r="36" spans="1:103" ht="4.5" customHeight="1">
      <c r="A36" s="137"/>
      <c r="C36" s="155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5"/>
      <c r="Z36" s="138"/>
      <c r="AF36" s="137"/>
      <c r="AH36" s="155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5"/>
      <c r="BE36" s="138"/>
      <c r="BK36" s="137"/>
      <c r="BM36" s="155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5"/>
      <c r="CJ36" s="138"/>
      <c r="CY36" s="9"/>
    </row>
    <row r="37" spans="1:103" ht="4.5" customHeight="1">
      <c r="A37" s="137"/>
      <c r="Z37" s="138"/>
      <c r="AF37" s="137"/>
      <c r="BE37" s="138"/>
      <c r="BK37" s="137"/>
      <c r="CJ37" s="138"/>
      <c r="CY37" s="9"/>
    </row>
    <row r="38" spans="1:103" ht="12" customHeight="1">
      <c r="A38" s="137"/>
      <c r="D38" s="156" t="s">
        <v>213</v>
      </c>
      <c r="K38" s="133"/>
      <c r="L38" s="134"/>
      <c r="M38" s="134"/>
      <c r="N38" s="134"/>
      <c r="O38" s="134"/>
      <c r="P38" s="135"/>
      <c r="R38" s="133"/>
      <c r="S38" s="134"/>
      <c r="T38" s="134"/>
      <c r="U38" s="134"/>
      <c r="V38" s="134"/>
      <c r="W38" s="135"/>
      <c r="Z38" s="138"/>
      <c r="AF38" s="137"/>
      <c r="AL38" s="156" t="s">
        <v>214</v>
      </c>
      <c r="AX38" s="132" t="s">
        <v>168</v>
      </c>
      <c r="BE38" s="138"/>
      <c r="BK38" s="137"/>
      <c r="BP38" s="156" t="s">
        <v>169</v>
      </c>
      <c r="CB38" s="132" t="s">
        <v>168</v>
      </c>
      <c r="CJ38" s="138"/>
      <c r="CY38" s="9"/>
    </row>
    <row r="39" spans="1:103" ht="11.25" customHeight="1">
      <c r="A39" s="137"/>
      <c r="D39" s="157" t="s">
        <v>170</v>
      </c>
      <c r="K39" s="158"/>
      <c r="L39" s="159"/>
      <c r="M39" s="159"/>
      <c r="N39" s="159"/>
      <c r="O39" s="159"/>
      <c r="P39" s="160"/>
      <c r="R39" s="158"/>
      <c r="S39" s="159"/>
      <c r="T39" s="159"/>
      <c r="U39" s="159"/>
      <c r="V39" s="159"/>
      <c r="W39" s="160"/>
      <c r="Z39" s="138"/>
      <c r="AF39" s="137"/>
      <c r="BE39" s="138"/>
      <c r="BK39" s="137"/>
      <c r="CJ39" s="138"/>
      <c r="CY39" s="9"/>
    </row>
    <row r="40" spans="1:103" ht="3" customHeight="1">
      <c r="A40" s="137"/>
      <c r="Z40" s="138"/>
      <c r="AF40" s="137"/>
      <c r="BE40" s="138"/>
      <c r="BK40" s="137"/>
      <c r="CJ40" s="138"/>
      <c r="CY40" s="9"/>
    </row>
    <row r="41" spans="1:103" ht="13.5">
      <c r="A41" s="137"/>
      <c r="H41" s="161" t="s">
        <v>169</v>
      </c>
      <c r="S41" s="132" t="s">
        <v>168</v>
      </c>
      <c r="Z41" s="138"/>
      <c r="AF41" s="137"/>
      <c r="BE41" s="138"/>
      <c r="BK41" s="137"/>
      <c r="CJ41" s="138"/>
      <c r="CY41" s="9"/>
    </row>
    <row r="42" spans="1:103" ht="7.5" customHeight="1">
      <c r="A42" s="137"/>
      <c r="Z42" s="138"/>
      <c r="AF42" s="137"/>
      <c r="BE42" s="138"/>
      <c r="BK42" s="137"/>
      <c r="CJ42" s="138"/>
      <c r="CY42" s="9"/>
    </row>
    <row r="43" spans="1:103" ht="7.5" customHeight="1">
      <c r="A43" s="137"/>
      <c r="Z43" s="138"/>
      <c r="AF43" s="137"/>
      <c r="BE43" s="138"/>
      <c r="BK43" s="137"/>
      <c r="CJ43" s="138"/>
      <c r="CY43" s="9"/>
    </row>
    <row r="44" spans="1:103" ht="12" customHeight="1">
      <c r="A44" s="137"/>
      <c r="Z44" s="138"/>
      <c r="AF44" s="137"/>
      <c r="BE44" s="138"/>
      <c r="BK44" s="137"/>
      <c r="CJ44" s="138"/>
      <c r="CY44" s="9"/>
    </row>
    <row r="45" spans="1:103" ht="12.75" customHeight="1">
      <c r="A45" s="158"/>
      <c r="B45" s="159"/>
      <c r="C45" s="159"/>
      <c r="D45" s="159"/>
      <c r="E45" s="159"/>
      <c r="F45" s="159"/>
      <c r="G45" s="159"/>
      <c r="H45" s="159"/>
      <c r="I45" s="159"/>
      <c r="J45" s="872"/>
      <c r="K45" s="872"/>
      <c r="L45" s="872"/>
      <c r="M45" s="872"/>
      <c r="N45" s="872"/>
      <c r="O45" s="872"/>
      <c r="P45" s="872"/>
      <c r="Q45" s="872"/>
      <c r="R45" s="872"/>
      <c r="S45" s="872"/>
      <c r="T45" s="872"/>
      <c r="U45" s="872"/>
      <c r="V45" s="872"/>
      <c r="W45" s="872"/>
      <c r="X45" s="872"/>
      <c r="Y45" s="872"/>
      <c r="Z45" s="873"/>
      <c r="AC45" s="175"/>
      <c r="AF45" s="158"/>
      <c r="AG45" s="159"/>
      <c r="AH45" s="159"/>
      <c r="AI45" s="159"/>
      <c r="AJ45" s="159"/>
      <c r="AK45" s="159"/>
      <c r="AL45" s="159"/>
      <c r="AM45" s="159"/>
      <c r="AN45" s="159"/>
      <c r="AO45" s="872"/>
      <c r="AP45" s="872"/>
      <c r="AQ45" s="872"/>
      <c r="AR45" s="872"/>
      <c r="AS45" s="872"/>
      <c r="AT45" s="872"/>
      <c r="AU45" s="872"/>
      <c r="AV45" s="872"/>
      <c r="AW45" s="872"/>
      <c r="AX45" s="872"/>
      <c r="AY45" s="872"/>
      <c r="AZ45" s="872"/>
      <c r="BA45" s="872"/>
      <c r="BB45" s="872"/>
      <c r="BC45" s="872"/>
      <c r="BD45" s="872"/>
      <c r="BE45" s="873"/>
      <c r="BH45" s="175"/>
      <c r="BK45" s="158"/>
      <c r="BL45" s="159"/>
      <c r="BM45" s="159"/>
      <c r="BN45" s="159"/>
      <c r="BO45" s="159"/>
      <c r="BP45" s="159"/>
      <c r="BQ45" s="159"/>
      <c r="BR45" s="159"/>
      <c r="BS45" s="159"/>
      <c r="BT45" s="872"/>
      <c r="BU45" s="872"/>
      <c r="BV45" s="872"/>
      <c r="BW45" s="872"/>
      <c r="BX45" s="872"/>
      <c r="BY45" s="872"/>
      <c r="BZ45" s="872"/>
      <c r="CA45" s="872"/>
      <c r="CB45" s="872"/>
      <c r="CC45" s="872"/>
      <c r="CD45" s="872"/>
      <c r="CE45" s="872"/>
      <c r="CF45" s="872"/>
      <c r="CG45" s="872"/>
      <c r="CH45" s="872"/>
      <c r="CI45" s="872"/>
      <c r="CJ45" s="873"/>
      <c r="CY45" s="9"/>
    </row>
    <row r="46" spans="1:103" ht="25.5" customHeight="1">
      <c r="A46" s="179"/>
      <c r="B46" s="179"/>
      <c r="C46" s="179"/>
      <c r="AA46" s="176"/>
      <c r="AB46" s="176"/>
      <c r="AC46" s="177"/>
      <c r="AD46" s="176"/>
      <c r="AE46" s="176"/>
      <c r="BF46" s="176"/>
      <c r="BG46" s="176"/>
      <c r="BH46" s="177"/>
      <c r="BI46" s="176"/>
      <c r="BJ46" s="176"/>
      <c r="CY46" s="9"/>
    </row>
    <row r="47" spans="1:88" ht="25.5" customHeight="1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AC47" s="175"/>
      <c r="BH47" s="175"/>
      <c r="CG47" s="178"/>
      <c r="CH47" s="178"/>
      <c r="CI47" s="178"/>
      <c r="CJ47" s="178"/>
    </row>
    <row r="48" spans="1:88" ht="7.5" customHeight="1">
      <c r="A48" s="133"/>
      <c r="B48" s="134"/>
      <c r="C48" s="134"/>
      <c r="D48" s="134"/>
      <c r="E48" s="134"/>
      <c r="F48" s="134"/>
      <c r="G48" s="134"/>
      <c r="H48" s="134"/>
      <c r="I48" s="134"/>
      <c r="J48" s="863" t="s">
        <v>203</v>
      </c>
      <c r="K48" s="863"/>
      <c r="L48" s="863"/>
      <c r="M48" s="863"/>
      <c r="N48" s="863"/>
      <c r="O48" s="874">
        <v>1</v>
      </c>
      <c r="P48" s="874"/>
      <c r="Q48" s="874"/>
      <c r="R48" s="134"/>
      <c r="S48" s="134"/>
      <c r="T48" s="134"/>
      <c r="U48" s="134"/>
      <c r="V48" s="134"/>
      <c r="W48" s="134"/>
      <c r="X48" s="134"/>
      <c r="Y48" s="134"/>
      <c r="Z48" s="135"/>
      <c r="AC48" s="175"/>
      <c r="AF48" s="133"/>
      <c r="AG48" s="134"/>
      <c r="AH48" s="134"/>
      <c r="AI48" s="134"/>
      <c r="AJ48" s="134"/>
      <c r="AK48" s="134"/>
      <c r="AL48" s="134"/>
      <c r="AM48" s="134"/>
      <c r="AN48" s="134"/>
      <c r="AO48" s="863" t="s">
        <v>203</v>
      </c>
      <c r="AP48" s="863"/>
      <c r="AQ48" s="863"/>
      <c r="AR48" s="863"/>
      <c r="AS48" s="863"/>
      <c r="AT48" s="877">
        <v>2</v>
      </c>
      <c r="AU48" s="877"/>
      <c r="AV48" s="877"/>
      <c r="AW48" s="134"/>
      <c r="AX48" s="134"/>
      <c r="AY48" s="134"/>
      <c r="AZ48" s="134"/>
      <c r="BA48" s="134"/>
      <c r="BB48" s="134"/>
      <c r="BC48" s="134"/>
      <c r="BD48" s="134"/>
      <c r="BE48" s="135"/>
      <c r="BH48" s="175"/>
      <c r="BK48" s="133"/>
      <c r="BL48" s="134"/>
      <c r="BM48" s="134"/>
      <c r="BN48" s="134"/>
      <c r="BO48" s="134"/>
      <c r="BP48" s="134"/>
      <c r="BQ48" s="134"/>
      <c r="BR48" s="134"/>
      <c r="BS48" s="134"/>
      <c r="BT48" s="863" t="s">
        <v>203</v>
      </c>
      <c r="BU48" s="863"/>
      <c r="BV48" s="863"/>
      <c r="BW48" s="863"/>
      <c r="BX48" s="863"/>
      <c r="BY48" s="880">
        <v>3</v>
      </c>
      <c r="BZ48" s="880"/>
      <c r="CA48" s="880"/>
      <c r="CB48" s="134"/>
      <c r="CC48" s="134"/>
      <c r="CD48" s="134"/>
      <c r="CE48" s="134"/>
      <c r="CF48" s="134"/>
      <c r="CG48" s="134"/>
      <c r="CH48" s="134"/>
      <c r="CI48" s="134"/>
      <c r="CJ48" s="135"/>
    </row>
    <row r="49" spans="1:88" ht="14.25" customHeight="1">
      <c r="A49" s="137"/>
      <c r="J49" s="864"/>
      <c r="K49" s="864"/>
      <c r="L49" s="864"/>
      <c r="M49" s="864"/>
      <c r="N49" s="864"/>
      <c r="O49" s="875"/>
      <c r="P49" s="875"/>
      <c r="Q49" s="875"/>
      <c r="Z49" s="138"/>
      <c r="AC49" s="175"/>
      <c r="AF49" s="137"/>
      <c r="AO49" s="864"/>
      <c r="AP49" s="864"/>
      <c r="AQ49" s="864"/>
      <c r="AR49" s="864"/>
      <c r="AS49" s="864"/>
      <c r="AT49" s="878"/>
      <c r="AU49" s="878"/>
      <c r="AV49" s="878"/>
      <c r="BE49" s="138"/>
      <c r="BH49" s="175"/>
      <c r="BK49" s="137"/>
      <c r="BT49" s="864"/>
      <c r="BU49" s="864"/>
      <c r="BV49" s="864"/>
      <c r="BW49" s="864"/>
      <c r="BX49" s="864"/>
      <c r="BY49" s="881"/>
      <c r="BZ49" s="881"/>
      <c r="CA49" s="881"/>
      <c r="CJ49" s="138"/>
    </row>
    <row r="50" spans="1:88" ht="7.5" customHeight="1">
      <c r="A50" s="137"/>
      <c r="J50" s="865"/>
      <c r="K50" s="865"/>
      <c r="L50" s="865"/>
      <c r="M50" s="865"/>
      <c r="N50" s="865"/>
      <c r="O50" s="876"/>
      <c r="P50" s="876"/>
      <c r="Q50" s="876"/>
      <c r="Z50" s="138"/>
      <c r="AF50" s="137"/>
      <c r="AO50" s="865"/>
      <c r="AP50" s="865"/>
      <c r="AQ50" s="865"/>
      <c r="AR50" s="865"/>
      <c r="AS50" s="865"/>
      <c r="AT50" s="879"/>
      <c r="AU50" s="879"/>
      <c r="AV50" s="879"/>
      <c r="BE50" s="138"/>
      <c r="BK50" s="137"/>
      <c r="BT50" s="865"/>
      <c r="BU50" s="865"/>
      <c r="BV50" s="865"/>
      <c r="BW50" s="865"/>
      <c r="BX50" s="865"/>
      <c r="BY50" s="882"/>
      <c r="BZ50" s="882"/>
      <c r="CA50" s="882"/>
      <c r="CJ50" s="138"/>
    </row>
    <row r="51" spans="1:88" ht="6.75" customHeight="1">
      <c r="A51" s="137"/>
      <c r="C51" s="818" t="s">
        <v>215</v>
      </c>
      <c r="D51" s="819"/>
      <c r="E51" s="819"/>
      <c r="F51" s="819"/>
      <c r="G51" s="820"/>
      <c r="H51" s="139"/>
      <c r="I51" s="827" t="s">
        <v>216</v>
      </c>
      <c r="J51" s="827"/>
      <c r="K51" s="827"/>
      <c r="L51" s="827"/>
      <c r="M51" s="827"/>
      <c r="N51" s="827"/>
      <c r="O51" s="827"/>
      <c r="P51" s="827"/>
      <c r="Q51" s="827"/>
      <c r="R51" s="827"/>
      <c r="S51" s="827"/>
      <c r="T51" s="827"/>
      <c r="U51" s="827"/>
      <c r="V51" s="827"/>
      <c r="W51" s="827"/>
      <c r="X51" s="140"/>
      <c r="Z51" s="138"/>
      <c r="AF51" s="137"/>
      <c r="AH51" s="818" t="s">
        <v>215</v>
      </c>
      <c r="AI51" s="819"/>
      <c r="AJ51" s="819"/>
      <c r="AK51" s="819"/>
      <c r="AL51" s="820"/>
      <c r="AM51" s="139"/>
      <c r="AN51" s="827" t="s">
        <v>216</v>
      </c>
      <c r="AO51" s="827"/>
      <c r="AP51" s="827"/>
      <c r="AQ51" s="827"/>
      <c r="AR51" s="827"/>
      <c r="AS51" s="827"/>
      <c r="AT51" s="827"/>
      <c r="AU51" s="827"/>
      <c r="AV51" s="827"/>
      <c r="AW51" s="827"/>
      <c r="AX51" s="827"/>
      <c r="AY51" s="827"/>
      <c r="AZ51" s="827"/>
      <c r="BA51" s="827"/>
      <c r="BB51" s="827"/>
      <c r="BC51" s="140"/>
      <c r="BE51" s="138"/>
      <c r="BK51" s="137"/>
      <c r="BM51" s="818" t="s">
        <v>215</v>
      </c>
      <c r="BN51" s="819"/>
      <c r="BO51" s="819"/>
      <c r="BP51" s="819"/>
      <c r="BQ51" s="820"/>
      <c r="BR51" s="139"/>
      <c r="BS51" s="827" t="s">
        <v>216</v>
      </c>
      <c r="BT51" s="827"/>
      <c r="BU51" s="827"/>
      <c r="BV51" s="827"/>
      <c r="BW51" s="827"/>
      <c r="BX51" s="827"/>
      <c r="BY51" s="827"/>
      <c r="BZ51" s="827"/>
      <c r="CA51" s="827"/>
      <c r="CB51" s="827"/>
      <c r="CC51" s="827"/>
      <c r="CD51" s="827"/>
      <c r="CE51" s="827"/>
      <c r="CF51" s="827"/>
      <c r="CG51" s="827"/>
      <c r="CH51" s="140"/>
      <c r="CJ51" s="138"/>
    </row>
    <row r="52" spans="1:88" ht="6.75" customHeight="1">
      <c r="A52" s="137"/>
      <c r="C52" s="821"/>
      <c r="D52" s="822"/>
      <c r="E52" s="822"/>
      <c r="F52" s="822"/>
      <c r="G52" s="823"/>
      <c r="H52" s="141"/>
      <c r="I52" s="828"/>
      <c r="J52" s="828"/>
      <c r="K52" s="828"/>
      <c r="L52" s="828"/>
      <c r="M52" s="828"/>
      <c r="N52" s="828"/>
      <c r="O52" s="828"/>
      <c r="P52" s="828"/>
      <c r="Q52" s="828"/>
      <c r="R52" s="828"/>
      <c r="S52" s="828"/>
      <c r="T52" s="828"/>
      <c r="U52" s="828"/>
      <c r="V52" s="828"/>
      <c r="W52" s="828"/>
      <c r="X52" s="143"/>
      <c r="Z52" s="138"/>
      <c r="AF52" s="137"/>
      <c r="AH52" s="821"/>
      <c r="AI52" s="822"/>
      <c r="AJ52" s="822"/>
      <c r="AK52" s="822"/>
      <c r="AL52" s="823"/>
      <c r="AM52" s="141"/>
      <c r="AN52" s="828"/>
      <c r="AO52" s="828"/>
      <c r="AP52" s="828"/>
      <c r="AQ52" s="828"/>
      <c r="AR52" s="828"/>
      <c r="AS52" s="828"/>
      <c r="AT52" s="828"/>
      <c r="AU52" s="828"/>
      <c r="AV52" s="828"/>
      <c r="AW52" s="828"/>
      <c r="AX52" s="828"/>
      <c r="AY52" s="828"/>
      <c r="AZ52" s="828"/>
      <c r="BA52" s="828"/>
      <c r="BB52" s="828"/>
      <c r="BC52" s="143"/>
      <c r="BE52" s="138"/>
      <c r="BK52" s="137"/>
      <c r="BM52" s="821"/>
      <c r="BN52" s="822"/>
      <c r="BO52" s="822"/>
      <c r="BP52" s="822"/>
      <c r="BQ52" s="823"/>
      <c r="BR52" s="141"/>
      <c r="BS52" s="828"/>
      <c r="BT52" s="828"/>
      <c r="BU52" s="828"/>
      <c r="BV52" s="828"/>
      <c r="BW52" s="828"/>
      <c r="BX52" s="828"/>
      <c r="BY52" s="828"/>
      <c r="BZ52" s="828"/>
      <c r="CA52" s="828"/>
      <c r="CB52" s="828"/>
      <c r="CC52" s="828"/>
      <c r="CD52" s="828"/>
      <c r="CE52" s="828"/>
      <c r="CF52" s="828"/>
      <c r="CG52" s="828"/>
      <c r="CH52" s="143"/>
      <c r="CJ52" s="138"/>
    </row>
    <row r="53" spans="1:88" ht="6.75" customHeight="1">
      <c r="A53" s="137"/>
      <c r="C53" s="824"/>
      <c r="D53" s="825"/>
      <c r="E53" s="825"/>
      <c r="F53" s="825"/>
      <c r="G53" s="826"/>
      <c r="H53" s="144"/>
      <c r="I53" s="829"/>
      <c r="J53" s="829"/>
      <c r="K53" s="829"/>
      <c r="L53" s="829"/>
      <c r="M53" s="829"/>
      <c r="N53" s="829"/>
      <c r="O53" s="829"/>
      <c r="P53" s="829"/>
      <c r="Q53" s="829"/>
      <c r="R53" s="829"/>
      <c r="S53" s="829"/>
      <c r="T53" s="829"/>
      <c r="U53" s="829"/>
      <c r="V53" s="829"/>
      <c r="W53" s="829"/>
      <c r="X53" s="145"/>
      <c r="Z53" s="138"/>
      <c r="AF53" s="137"/>
      <c r="AH53" s="824"/>
      <c r="AI53" s="825"/>
      <c r="AJ53" s="825"/>
      <c r="AK53" s="825"/>
      <c r="AL53" s="826"/>
      <c r="AM53" s="144"/>
      <c r="AN53" s="829"/>
      <c r="AO53" s="829"/>
      <c r="AP53" s="829"/>
      <c r="AQ53" s="829"/>
      <c r="AR53" s="829"/>
      <c r="AS53" s="829"/>
      <c r="AT53" s="829"/>
      <c r="AU53" s="829"/>
      <c r="AV53" s="829"/>
      <c r="AW53" s="829"/>
      <c r="AX53" s="829"/>
      <c r="AY53" s="829"/>
      <c r="AZ53" s="829"/>
      <c r="BA53" s="829"/>
      <c r="BB53" s="829"/>
      <c r="BC53" s="145"/>
      <c r="BE53" s="138"/>
      <c r="BK53" s="137"/>
      <c r="BM53" s="824"/>
      <c r="BN53" s="825"/>
      <c r="BO53" s="825"/>
      <c r="BP53" s="825"/>
      <c r="BQ53" s="826"/>
      <c r="BR53" s="144"/>
      <c r="BS53" s="829"/>
      <c r="BT53" s="829"/>
      <c r="BU53" s="829"/>
      <c r="BV53" s="829"/>
      <c r="BW53" s="829"/>
      <c r="BX53" s="829"/>
      <c r="BY53" s="829"/>
      <c r="BZ53" s="829"/>
      <c r="CA53" s="829"/>
      <c r="CB53" s="829"/>
      <c r="CC53" s="829"/>
      <c r="CD53" s="829"/>
      <c r="CE53" s="829"/>
      <c r="CF53" s="829"/>
      <c r="CG53" s="829"/>
      <c r="CH53" s="145"/>
      <c r="CJ53" s="138"/>
    </row>
    <row r="54" spans="1:88" ht="7.5" customHeight="1">
      <c r="A54" s="137"/>
      <c r="Z54" s="138"/>
      <c r="AF54" s="137"/>
      <c r="BE54" s="138"/>
      <c r="BK54" s="137"/>
      <c r="CJ54" s="138"/>
    </row>
    <row r="55" spans="1:88" ht="7.5" customHeight="1">
      <c r="A55" s="137"/>
      <c r="C55" s="830" t="s">
        <v>158</v>
      </c>
      <c r="D55" s="831"/>
      <c r="E55" s="831"/>
      <c r="F55" s="831"/>
      <c r="G55" s="832"/>
      <c r="H55" s="839"/>
      <c r="I55" s="840"/>
      <c r="J55" s="840"/>
      <c r="K55" s="840"/>
      <c r="L55" s="840"/>
      <c r="M55" s="840"/>
      <c r="N55" s="840"/>
      <c r="O55" s="840"/>
      <c r="P55" s="840"/>
      <c r="Q55" s="840"/>
      <c r="R55" s="840"/>
      <c r="S55" s="840"/>
      <c r="T55" s="840"/>
      <c r="U55" s="840"/>
      <c r="V55" s="840"/>
      <c r="W55" s="840"/>
      <c r="X55" s="841"/>
      <c r="Z55" s="138"/>
      <c r="AF55" s="137"/>
      <c r="AH55" s="830" t="s">
        <v>158</v>
      </c>
      <c r="AI55" s="831"/>
      <c r="AJ55" s="831"/>
      <c r="AK55" s="831"/>
      <c r="AL55" s="832"/>
      <c r="AM55" s="839"/>
      <c r="AN55" s="840"/>
      <c r="AO55" s="840"/>
      <c r="AP55" s="840"/>
      <c r="AQ55" s="840"/>
      <c r="AR55" s="840"/>
      <c r="AS55" s="840"/>
      <c r="AT55" s="840"/>
      <c r="AU55" s="840"/>
      <c r="AV55" s="840"/>
      <c r="AW55" s="840"/>
      <c r="AX55" s="840"/>
      <c r="AY55" s="840"/>
      <c r="AZ55" s="840"/>
      <c r="BA55" s="840"/>
      <c r="BB55" s="840"/>
      <c r="BC55" s="841"/>
      <c r="BE55" s="138"/>
      <c r="BK55" s="137"/>
      <c r="BM55" s="830" t="s">
        <v>158</v>
      </c>
      <c r="BN55" s="831"/>
      <c r="BO55" s="831"/>
      <c r="BP55" s="831"/>
      <c r="BQ55" s="832"/>
      <c r="BR55" s="839"/>
      <c r="BS55" s="840"/>
      <c r="BT55" s="840"/>
      <c r="BU55" s="840"/>
      <c r="BV55" s="840"/>
      <c r="BW55" s="840"/>
      <c r="BX55" s="840"/>
      <c r="BY55" s="840"/>
      <c r="BZ55" s="840"/>
      <c r="CA55" s="840"/>
      <c r="CB55" s="840"/>
      <c r="CC55" s="840"/>
      <c r="CD55" s="840"/>
      <c r="CE55" s="840"/>
      <c r="CF55" s="840"/>
      <c r="CG55" s="840"/>
      <c r="CH55" s="841"/>
      <c r="CJ55" s="138"/>
    </row>
    <row r="56" spans="1:88" ht="7.5" customHeight="1">
      <c r="A56" s="137"/>
      <c r="C56" s="833"/>
      <c r="D56" s="834"/>
      <c r="E56" s="834"/>
      <c r="F56" s="834"/>
      <c r="G56" s="835"/>
      <c r="H56" s="842"/>
      <c r="I56" s="843"/>
      <c r="J56" s="843"/>
      <c r="K56" s="843"/>
      <c r="L56" s="843"/>
      <c r="M56" s="843"/>
      <c r="N56" s="843"/>
      <c r="O56" s="843"/>
      <c r="P56" s="843"/>
      <c r="Q56" s="843"/>
      <c r="R56" s="843"/>
      <c r="S56" s="843"/>
      <c r="T56" s="843"/>
      <c r="U56" s="843"/>
      <c r="V56" s="843"/>
      <c r="W56" s="843"/>
      <c r="X56" s="844"/>
      <c r="Z56" s="138"/>
      <c r="AF56" s="137"/>
      <c r="AH56" s="833"/>
      <c r="AI56" s="834"/>
      <c r="AJ56" s="834"/>
      <c r="AK56" s="834"/>
      <c r="AL56" s="835"/>
      <c r="AM56" s="842"/>
      <c r="AN56" s="843"/>
      <c r="AO56" s="843"/>
      <c r="AP56" s="843"/>
      <c r="AQ56" s="843"/>
      <c r="AR56" s="843"/>
      <c r="AS56" s="843"/>
      <c r="AT56" s="843"/>
      <c r="AU56" s="843"/>
      <c r="AV56" s="843"/>
      <c r="AW56" s="843"/>
      <c r="AX56" s="843"/>
      <c r="AY56" s="843"/>
      <c r="AZ56" s="843"/>
      <c r="BA56" s="843"/>
      <c r="BB56" s="843"/>
      <c r="BC56" s="844"/>
      <c r="BE56" s="138"/>
      <c r="BK56" s="137"/>
      <c r="BM56" s="833"/>
      <c r="BN56" s="834"/>
      <c r="BO56" s="834"/>
      <c r="BP56" s="834"/>
      <c r="BQ56" s="835"/>
      <c r="BR56" s="842"/>
      <c r="BS56" s="843"/>
      <c r="BT56" s="843"/>
      <c r="BU56" s="843"/>
      <c r="BV56" s="843"/>
      <c r="BW56" s="843"/>
      <c r="BX56" s="843"/>
      <c r="BY56" s="843"/>
      <c r="BZ56" s="843"/>
      <c r="CA56" s="843"/>
      <c r="CB56" s="843"/>
      <c r="CC56" s="843"/>
      <c r="CD56" s="843"/>
      <c r="CE56" s="843"/>
      <c r="CF56" s="843"/>
      <c r="CG56" s="843"/>
      <c r="CH56" s="844"/>
      <c r="CJ56" s="138"/>
    </row>
    <row r="57" spans="1:88" ht="7.5" customHeight="1">
      <c r="A57" s="137"/>
      <c r="C57" s="833"/>
      <c r="D57" s="834"/>
      <c r="E57" s="834"/>
      <c r="F57" s="834"/>
      <c r="G57" s="835"/>
      <c r="H57" s="842"/>
      <c r="I57" s="843"/>
      <c r="J57" s="843"/>
      <c r="K57" s="843"/>
      <c r="L57" s="843"/>
      <c r="M57" s="843"/>
      <c r="N57" s="843"/>
      <c r="O57" s="843"/>
      <c r="P57" s="843"/>
      <c r="Q57" s="843"/>
      <c r="R57" s="843"/>
      <c r="S57" s="843"/>
      <c r="T57" s="843"/>
      <c r="U57" s="843"/>
      <c r="V57" s="843"/>
      <c r="W57" s="843"/>
      <c r="X57" s="844"/>
      <c r="Z57" s="138"/>
      <c r="AF57" s="137"/>
      <c r="AH57" s="833"/>
      <c r="AI57" s="834"/>
      <c r="AJ57" s="834"/>
      <c r="AK57" s="834"/>
      <c r="AL57" s="835"/>
      <c r="AM57" s="842"/>
      <c r="AN57" s="843"/>
      <c r="AO57" s="843"/>
      <c r="AP57" s="843"/>
      <c r="AQ57" s="843"/>
      <c r="AR57" s="843"/>
      <c r="AS57" s="843"/>
      <c r="AT57" s="843"/>
      <c r="AU57" s="843"/>
      <c r="AV57" s="843"/>
      <c r="AW57" s="843"/>
      <c r="AX57" s="843"/>
      <c r="AY57" s="843"/>
      <c r="AZ57" s="843"/>
      <c r="BA57" s="843"/>
      <c r="BB57" s="843"/>
      <c r="BC57" s="844"/>
      <c r="BE57" s="138"/>
      <c r="BK57" s="137"/>
      <c r="BM57" s="833"/>
      <c r="BN57" s="834"/>
      <c r="BO57" s="834"/>
      <c r="BP57" s="834"/>
      <c r="BQ57" s="835"/>
      <c r="BR57" s="842"/>
      <c r="BS57" s="843"/>
      <c r="BT57" s="843"/>
      <c r="BU57" s="843"/>
      <c r="BV57" s="843"/>
      <c r="BW57" s="843"/>
      <c r="BX57" s="843"/>
      <c r="BY57" s="843"/>
      <c r="BZ57" s="843"/>
      <c r="CA57" s="843"/>
      <c r="CB57" s="843"/>
      <c r="CC57" s="843"/>
      <c r="CD57" s="843"/>
      <c r="CE57" s="843"/>
      <c r="CF57" s="843"/>
      <c r="CG57" s="843"/>
      <c r="CH57" s="844"/>
      <c r="CJ57" s="138"/>
    </row>
    <row r="58" spans="1:88" ht="7.5" customHeight="1">
      <c r="A58" s="137"/>
      <c r="C58" s="836"/>
      <c r="D58" s="837"/>
      <c r="E58" s="837"/>
      <c r="F58" s="837"/>
      <c r="G58" s="838"/>
      <c r="H58" s="845"/>
      <c r="I58" s="846"/>
      <c r="J58" s="846"/>
      <c r="K58" s="846"/>
      <c r="L58" s="846"/>
      <c r="M58" s="846"/>
      <c r="N58" s="846"/>
      <c r="O58" s="846"/>
      <c r="P58" s="846"/>
      <c r="Q58" s="846"/>
      <c r="R58" s="846"/>
      <c r="S58" s="846"/>
      <c r="T58" s="846"/>
      <c r="U58" s="846"/>
      <c r="V58" s="846"/>
      <c r="W58" s="846"/>
      <c r="X58" s="847"/>
      <c r="Z58" s="138"/>
      <c r="AF58" s="137"/>
      <c r="AH58" s="836"/>
      <c r="AI58" s="837"/>
      <c r="AJ58" s="837"/>
      <c r="AK58" s="837"/>
      <c r="AL58" s="838"/>
      <c r="AM58" s="845"/>
      <c r="AN58" s="846"/>
      <c r="AO58" s="846"/>
      <c r="AP58" s="846"/>
      <c r="AQ58" s="846"/>
      <c r="AR58" s="846"/>
      <c r="AS58" s="846"/>
      <c r="AT58" s="846"/>
      <c r="AU58" s="846"/>
      <c r="AV58" s="846"/>
      <c r="AW58" s="846"/>
      <c r="AX58" s="846"/>
      <c r="AY58" s="846"/>
      <c r="AZ58" s="846"/>
      <c r="BA58" s="846"/>
      <c r="BB58" s="846"/>
      <c r="BC58" s="847"/>
      <c r="BE58" s="138"/>
      <c r="BK58" s="137"/>
      <c r="BM58" s="836"/>
      <c r="BN58" s="837"/>
      <c r="BO58" s="837"/>
      <c r="BP58" s="837"/>
      <c r="BQ58" s="838"/>
      <c r="BR58" s="845"/>
      <c r="BS58" s="846"/>
      <c r="BT58" s="846"/>
      <c r="BU58" s="846"/>
      <c r="BV58" s="846"/>
      <c r="BW58" s="846"/>
      <c r="BX58" s="846"/>
      <c r="BY58" s="846"/>
      <c r="BZ58" s="846"/>
      <c r="CA58" s="846"/>
      <c r="CB58" s="846"/>
      <c r="CC58" s="846"/>
      <c r="CD58" s="846"/>
      <c r="CE58" s="846"/>
      <c r="CF58" s="846"/>
      <c r="CG58" s="846"/>
      <c r="CH58" s="847"/>
      <c r="CJ58" s="138"/>
    </row>
    <row r="59" spans="1:88" ht="7.5" customHeight="1">
      <c r="A59" s="137"/>
      <c r="Z59" s="138"/>
      <c r="AF59" s="137"/>
      <c r="BE59" s="138"/>
      <c r="BK59" s="137"/>
      <c r="CJ59" s="138"/>
    </row>
    <row r="60" spans="1:88" ht="7.5" customHeight="1">
      <c r="A60" s="137"/>
      <c r="C60" s="146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40"/>
      <c r="Z60" s="138"/>
      <c r="AF60" s="137"/>
      <c r="AH60" s="146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40"/>
      <c r="BE60" s="138"/>
      <c r="BK60" s="137"/>
      <c r="BM60" s="146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40"/>
      <c r="CJ60" s="138"/>
    </row>
    <row r="61" spans="1:88" ht="7.5" customHeight="1">
      <c r="A61" s="137"/>
      <c r="C61" s="147"/>
      <c r="D61" s="148"/>
      <c r="E61" s="808" t="s">
        <v>206</v>
      </c>
      <c r="F61" s="808"/>
      <c r="G61" s="808"/>
      <c r="H61" s="808"/>
      <c r="I61" s="149"/>
      <c r="J61" s="142"/>
      <c r="K61" s="148"/>
      <c r="L61" s="808" t="s">
        <v>207</v>
      </c>
      <c r="M61" s="808"/>
      <c r="N61" s="808"/>
      <c r="O61" s="808"/>
      <c r="P61" s="149"/>
      <c r="Q61" s="142"/>
      <c r="R61" s="148"/>
      <c r="S61" s="808" t="s">
        <v>208</v>
      </c>
      <c r="T61" s="808"/>
      <c r="U61" s="808"/>
      <c r="V61" s="808"/>
      <c r="W61" s="149"/>
      <c r="X61" s="143"/>
      <c r="Z61" s="138"/>
      <c r="AF61" s="137"/>
      <c r="AH61" s="147"/>
      <c r="AI61" s="148"/>
      <c r="AJ61" s="808" t="s">
        <v>206</v>
      </c>
      <c r="AK61" s="808"/>
      <c r="AL61" s="808"/>
      <c r="AM61" s="808"/>
      <c r="AN61" s="149"/>
      <c r="AO61" s="142"/>
      <c r="AP61" s="148"/>
      <c r="AQ61" s="808" t="s">
        <v>207</v>
      </c>
      <c r="AR61" s="808"/>
      <c r="AS61" s="808"/>
      <c r="AT61" s="808"/>
      <c r="AU61" s="149"/>
      <c r="AV61" s="142"/>
      <c r="AW61" s="148"/>
      <c r="AX61" s="808" t="s">
        <v>208</v>
      </c>
      <c r="AY61" s="808"/>
      <c r="AZ61" s="808"/>
      <c r="BA61" s="808"/>
      <c r="BB61" s="149"/>
      <c r="BC61" s="143"/>
      <c r="BE61" s="138"/>
      <c r="BK61" s="137"/>
      <c r="BM61" s="147"/>
      <c r="BN61" s="148"/>
      <c r="BO61" s="808" t="s">
        <v>206</v>
      </c>
      <c r="BP61" s="808"/>
      <c r="BQ61" s="808"/>
      <c r="BR61" s="808"/>
      <c r="BS61" s="149"/>
      <c r="BT61" s="142"/>
      <c r="BU61" s="148"/>
      <c r="BV61" s="808" t="s">
        <v>207</v>
      </c>
      <c r="BW61" s="808"/>
      <c r="BX61" s="808"/>
      <c r="BY61" s="808"/>
      <c r="BZ61" s="149"/>
      <c r="CA61" s="142"/>
      <c r="CB61" s="148"/>
      <c r="CC61" s="808" t="s">
        <v>208</v>
      </c>
      <c r="CD61" s="808"/>
      <c r="CE61" s="808"/>
      <c r="CF61" s="808"/>
      <c r="CG61" s="149"/>
      <c r="CH61" s="143"/>
      <c r="CJ61" s="138"/>
    </row>
    <row r="62" spans="1:88" ht="7.5" customHeight="1">
      <c r="A62" s="137"/>
      <c r="C62" s="147"/>
      <c r="D62" s="150"/>
      <c r="E62" s="809"/>
      <c r="F62" s="809"/>
      <c r="G62" s="809"/>
      <c r="H62" s="809"/>
      <c r="I62" s="151"/>
      <c r="J62" s="142"/>
      <c r="K62" s="150"/>
      <c r="L62" s="809"/>
      <c r="M62" s="809"/>
      <c r="N62" s="809"/>
      <c r="O62" s="809"/>
      <c r="P62" s="151"/>
      <c r="Q62" s="142"/>
      <c r="R62" s="150"/>
      <c r="S62" s="809"/>
      <c r="T62" s="809"/>
      <c r="U62" s="809"/>
      <c r="V62" s="809"/>
      <c r="W62" s="151"/>
      <c r="X62" s="143"/>
      <c r="Z62" s="138"/>
      <c r="AF62" s="137"/>
      <c r="AH62" s="147"/>
      <c r="AI62" s="150"/>
      <c r="AJ62" s="809"/>
      <c r="AK62" s="809"/>
      <c r="AL62" s="809"/>
      <c r="AM62" s="809"/>
      <c r="AN62" s="151"/>
      <c r="AO62" s="142"/>
      <c r="AP62" s="150"/>
      <c r="AQ62" s="809"/>
      <c r="AR62" s="809"/>
      <c r="AS62" s="809"/>
      <c r="AT62" s="809"/>
      <c r="AU62" s="151"/>
      <c r="AV62" s="142"/>
      <c r="AW62" s="150"/>
      <c r="AX62" s="809"/>
      <c r="AY62" s="809"/>
      <c r="AZ62" s="809"/>
      <c r="BA62" s="809"/>
      <c r="BB62" s="151"/>
      <c r="BC62" s="143"/>
      <c r="BE62" s="138"/>
      <c r="BK62" s="137"/>
      <c r="BM62" s="147"/>
      <c r="BN62" s="150"/>
      <c r="BO62" s="809"/>
      <c r="BP62" s="809"/>
      <c r="BQ62" s="809"/>
      <c r="BR62" s="809"/>
      <c r="BS62" s="151"/>
      <c r="BT62" s="142"/>
      <c r="BU62" s="150"/>
      <c r="BV62" s="809"/>
      <c r="BW62" s="809"/>
      <c r="BX62" s="809"/>
      <c r="BY62" s="809"/>
      <c r="BZ62" s="151"/>
      <c r="CA62" s="142"/>
      <c r="CB62" s="150"/>
      <c r="CC62" s="809"/>
      <c r="CD62" s="809"/>
      <c r="CE62" s="809"/>
      <c r="CF62" s="809"/>
      <c r="CG62" s="151"/>
      <c r="CH62" s="143"/>
      <c r="CJ62" s="138"/>
    </row>
    <row r="63" spans="1:88" ht="7.5" customHeight="1">
      <c r="A63" s="137"/>
      <c r="C63" s="147"/>
      <c r="D63" s="152"/>
      <c r="E63" s="810"/>
      <c r="F63" s="810"/>
      <c r="G63" s="810"/>
      <c r="H63" s="810"/>
      <c r="I63" s="153"/>
      <c r="J63" s="142"/>
      <c r="K63" s="152"/>
      <c r="L63" s="810"/>
      <c r="M63" s="810"/>
      <c r="N63" s="810"/>
      <c r="O63" s="810"/>
      <c r="P63" s="153"/>
      <c r="Q63" s="142"/>
      <c r="R63" s="152"/>
      <c r="S63" s="810"/>
      <c r="T63" s="810"/>
      <c r="U63" s="810"/>
      <c r="V63" s="810"/>
      <c r="W63" s="153"/>
      <c r="X63" s="143"/>
      <c r="Z63" s="138"/>
      <c r="AF63" s="137"/>
      <c r="AH63" s="147"/>
      <c r="AI63" s="152"/>
      <c r="AJ63" s="810"/>
      <c r="AK63" s="810"/>
      <c r="AL63" s="810"/>
      <c r="AM63" s="810"/>
      <c r="AN63" s="153"/>
      <c r="AO63" s="142"/>
      <c r="AP63" s="152"/>
      <c r="AQ63" s="810"/>
      <c r="AR63" s="810"/>
      <c r="AS63" s="810"/>
      <c r="AT63" s="810"/>
      <c r="AU63" s="153"/>
      <c r="AV63" s="142"/>
      <c r="AW63" s="152"/>
      <c r="AX63" s="810"/>
      <c r="AY63" s="810"/>
      <c r="AZ63" s="810"/>
      <c r="BA63" s="810"/>
      <c r="BB63" s="153"/>
      <c r="BC63" s="143"/>
      <c r="BE63" s="138"/>
      <c r="BK63" s="137"/>
      <c r="BM63" s="147"/>
      <c r="BN63" s="152"/>
      <c r="BO63" s="810"/>
      <c r="BP63" s="810"/>
      <c r="BQ63" s="810"/>
      <c r="BR63" s="810"/>
      <c r="BS63" s="153"/>
      <c r="BT63" s="142"/>
      <c r="BU63" s="152"/>
      <c r="BV63" s="810"/>
      <c r="BW63" s="810"/>
      <c r="BX63" s="810"/>
      <c r="BY63" s="810"/>
      <c r="BZ63" s="153"/>
      <c r="CA63" s="142"/>
      <c r="CB63" s="152"/>
      <c r="CC63" s="810"/>
      <c r="CD63" s="810"/>
      <c r="CE63" s="810"/>
      <c r="CF63" s="810"/>
      <c r="CG63" s="153"/>
      <c r="CH63" s="143"/>
      <c r="CJ63" s="138"/>
    </row>
    <row r="64" spans="1:88" ht="7.5" customHeight="1">
      <c r="A64" s="137"/>
      <c r="C64" s="147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3"/>
      <c r="Z64" s="138"/>
      <c r="AF64" s="137"/>
      <c r="AH64" s="147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3"/>
      <c r="BE64" s="138"/>
      <c r="BK64" s="137"/>
      <c r="BM64" s="147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3"/>
      <c r="CJ64" s="138"/>
    </row>
    <row r="65" spans="1:88" ht="7.5" customHeight="1">
      <c r="A65" s="137"/>
      <c r="C65" s="147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3"/>
      <c r="Z65" s="138"/>
      <c r="AF65" s="137"/>
      <c r="AH65" s="147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3"/>
      <c r="BE65" s="138"/>
      <c r="BK65" s="137"/>
      <c r="BM65" s="147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3"/>
      <c r="CJ65" s="138"/>
    </row>
    <row r="66" spans="1:88" ht="7.5" customHeight="1">
      <c r="A66" s="137"/>
      <c r="C66" s="147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3"/>
      <c r="Z66" s="138"/>
      <c r="AF66" s="137"/>
      <c r="AH66" s="147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3"/>
      <c r="BE66" s="138"/>
      <c r="BK66" s="137"/>
      <c r="BM66" s="147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3"/>
      <c r="CJ66" s="138"/>
    </row>
    <row r="67" spans="1:88" ht="7.5" customHeight="1">
      <c r="A67" s="137"/>
      <c r="C67" s="147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3"/>
      <c r="Z67" s="138"/>
      <c r="AF67" s="137"/>
      <c r="AH67" s="147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3"/>
      <c r="BE67" s="138"/>
      <c r="BK67" s="137"/>
      <c r="BM67" s="147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3"/>
      <c r="CJ67" s="138"/>
    </row>
    <row r="68" spans="1:88" ht="7.5" customHeight="1">
      <c r="A68" s="137"/>
      <c r="C68" s="147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3"/>
      <c r="Z68" s="138"/>
      <c r="AF68" s="137"/>
      <c r="AH68" s="147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3"/>
      <c r="BE68" s="138"/>
      <c r="BK68" s="137"/>
      <c r="BM68" s="147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3"/>
      <c r="CJ68" s="138"/>
    </row>
    <row r="69" spans="1:88" ht="7.5" customHeight="1">
      <c r="A69" s="137"/>
      <c r="C69" s="147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3"/>
      <c r="Z69" s="138"/>
      <c r="AF69" s="137"/>
      <c r="AH69" s="147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3"/>
      <c r="BE69" s="138"/>
      <c r="BK69" s="137"/>
      <c r="BM69" s="147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3"/>
      <c r="CJ69" s="138"/>
    </row>
    <row r="70" spans="1:88" ht="7.5" customHeight="1">
      <c r="A70" s="137"/>
      <c r="C70" s="147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3"/>
      <c r="Z70" s="138"/>
      <c r="AF70" s="137"/>
      <c r="AH70" s="147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3"/>
      <c r="BE70" s="138"/>
      <c r="BK70" s="137"/>
      <c r="BM70" s="147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3"/>
      <c r="CJ70" s="138"/>
    </row>
    <row r="71" spans="1:88" ht="7.5" customHeight="1">
      <c r="A71" s="137"/>
      <c r="C71" s="147"/>
      <c r="D71" s="148"/>
      <c r="E71" s="808" t="s">
        <v>209</v>
      </c>
      <c r="F71" s="808"/>
      <c r="G71" s="808"/>
      <c r="H71" s="808"/>
      <c r="I71" s="149"/>
      <c r="J71" s="142"/>
      <c r="K71" s="148"/>
      <c r="L71" s="808" t="s">
        <v>210</v>
      </c>
      <c r="M71" s="808"/>
      <c r="N71" s="808"/>
      <c r="O71" s="808"/>
      <c r="P71" s="149"/>
      <c r="Q71" s="142"/>
      <c r="R71" s="148"/>
      <c r="S71" s="811" t="s">
        <v>211</v>
      </c>
      <c r="T71" s="811"/>
      <c r="U71" s="811"/>
      <c r="V71" s="811"/>
      <c r="W71" s="149"/>
      <c r="X71" s="143"/>
      <c r="Z71" s="138"/>
      <c r="AF71" s="137"/>
      <c r="AH71" s="147"/>
      <c r="AI71" s="148"/>
      <c r="AJ71" s="808" t="s">
        <v>209</v>
      </c>
      <c r="AK71" s="808"/>
      <c r="AL71" s="808"/>
      <c r="AM71" s="808"/>
      <c r="AN71" s="149"/>
      <c r="AO71" s="142"/>
      <c r="AP71" s="148"/>
      <c r="AQ71" s="808" t="s">
        <v>210</v>
      </c>
      <c r="AR71" s="808"/>
      <c r="AS71" s="808"/>
      <c r="AT71" s="808"/>
      <c r="AU71" s="149"/>
      <c r="AV71" s="142"/>
      <c r="AW71" s="148"/>
      <c r="AX71" s="811" t="s">
        <v>211</v>
      </c>
      <c r="AY71" s="811"/>
      <c r="AZ71" s="811"/>
      <c r="BA71" s="811"/>
      <c r="BB71" s="149"/>
      <c r="BC71" s="143"/>
      <c r="BE71" s="138"/>
      <c r="BK71" s="137"/>
      <c r="BM71" s="147"/>
      <c r="BN71" s="148"/>
      <c r="BO71" s="808" t="s">
        <v>209</v>
      </c>
      <c r="BP71" s="808"/>
      <c r="BQ71" s="808"/>
      <c r="BR71" s="808"/>
      <c r="BS71" s="149"/>
      <c r="BT71" s="142"/>
      <c r="BU71" s="148"/>
      <c r="BV71" s="808" t="s">
        <v>210</v>
      </c>
      <c r="BW71" s="808"/>
      <c r="BX71" s="808"/>
      <c r="BY71" s="808"/>
      <c r="BZ71" s="149"/>
      <c r="CA71" s="142"/>
      <c r="CB71" s="148"/>
      <c r="CC71" s="811" t="s">
        <v>211</v>
      </c>
      <c r="CD71" s="811"/>
      <c r="CE71" s="811"/>
      <c r="CF71" s="811"/>
      <c r="CG71" s="149"/>
      <c r="CH71" s="143"/>
      <c r="CJ71" s="138"/>
    </row>
    <row r="72" spans="1:88" ht="7.5" customHeight="1">
      <c r="A72" s="137"/>
      <c r="C72" s="147"/>
      <c r="D72" s="150"/>
      <c r="E72" s="809"/>
      <c r="F72" s="809"/>
      <c r="G72" s="809"/>
      <c r="H72" s="809"/>
      <c r="I72" s="151"/>
      <c r="J72" s="142"/>
      <c r="K72" s="150"/>
      <c r="L72" s="809"/>
      <c r="M72" s="809"/>
      <c r="N72" s="809"/>
      <c r="O72" s="809"/>
      <c r="P72" s="151"/>
      <c r="Q72" s="142"/>
      <c r="R72" s="150"/>
      <c r="S72" s="812"/>
      <c r="T72" s="812"/>
      <c r="U72" s="812"/>
      <c r="V72" s="812"/>
      <c r="W72" s="151"/>
      <c r="X72" s="143"/>
      <c r="Z72" s="138"/>
      <c r="AF72" s="137"/>
      <c r="AH72" s="147"/>
      <c r="AI72" s="150"/>
      <c r="AJ72" s="809"/>
      <c r="AK72" s="809"/>
      <c r="AL72" s="809"/>
      <c r="AM72" s="809"/>
      <c r="AN72" s="151"/>
      <c r="AO72" s="142"/>
      <c r="AP72" s="150"/>
      <c r="AQ72" s="809"/>
      <c r="AR72" s="809"/>
      <c r="AS72" s="809"/>
      <c r="AT72" s="809"/>
      <c r="AU72" s="151"/>
      <c r="AV72" s="142"/>
      <c r="AW72" s="150"/>
      <c r="AX72" s="812"/>
      <c r="AY72" s="812"/>
      <c r="AZ72" s="812"/>
      <c r="BA72" s="812"/>
      <c r="BB72" s="151"/>
      <c r="BC72" s="143"/>
      <c r="BE72" s="138"/>
      <c r="BK72" s="137"/>
      <c r="BM72" s="147"/>
      <c r="BN72" s="150"/>
      <c r="BO72" s="809"/>
      <c r="BP72" s="809"/>
      <c r="BQ72" s="809"/>
      <c r="BR72" s="809"/>
      <c r="BS72" s="151"/>
      <c r="BT72" s="142"/>
      <c r="BU72" s="150"/>
      <c r="BV72" s="809"/>
      <c r="BW72" s="809"/>
      <c r="BX72" s="809"/>
      <c r="BY72" s="809"/>
      <c r="BZ72" s="151"/>
      <c r="CA72" s="142"/>
      <c r="CB72" s="150"/>
      <c r="CC72" s="812"/>
      <c r="CD72" s="812"/>
      <c r="CE72" s="812"/>
      <c r="CF72" s="812"/>
      <c r="CG72" s="151"/>
      <c r="CH72" s="143"/>
      <c r="CJ72" s="138"/>
    </row>
    <row r="73" spans="1:88" ht="7.5" customHeight="1">
      <c r="A73" s="137"/>
      <c r="C73" s="147"/>
      <c r="D73" s="152"/>
      <c r="E73" s="810"/>
      <c r="F73" s="810"/>
      <c r="G73" s="810"/>
      <c r="H73" s="810"/>
      <c r="I73" s="153"/>
      <c r="J73" s="142"/>
      <c r="K73" s="152"/>
      <c r="L73" s="810"/>
      <c r="M73" s="810"/>
      <c r="N73" s="810"/>
      <c r="O73" s="810"/>
      <c r="P73" s="153"/>
      <c r="Q73" s="142"/>
      <c r="R73" s="152"/>
      <c r="S73" s="813"/>
      <c r="T73" s="813"/>
      <c r="U73" s="813"/>
      <c r="V73" s="813"/>
      <c r="W73" s="153"/>
      <c r="X73" s="143"/>
      <c r="Z73" s="138"/>
      <c r="AF73" s="137"/>
      <c r="AH73" s="147"/>
      <c r="AI73" s="152"/>
      <c r="AJ73" s="810"/>
      <c r="AK73" s="810"/>
      <c r="AL73" s="810"/>
      <c r="AM73" s="810"/>
      <c r="AN73" s="153"/>
      <c r="AO73" s="142"/>
      <c r="AP73" s="152"/>
      <c r="AQ73" s="810"/>
      <c r="AR73" s="810"/>
      <c r="AS73" s="810"/>
      <c r="AT73" s="810"/>
      <c r="AU73" s="153"/>
      <c r="AV73" s="142"/>
      <c r="AW73" s="152"/>
      <c r="AX73" s="813"/>
      <c r="AY73" s="813"/>
      <c r="AZ73" s="813"/>
      <c r="BA73" s="813"/>
      <c r="BB73" s="153"/>
      <c r="BC73" s="143"/>
      <c r="BE73" s="138"/>
      <c r="BK73" s="137"/>
      <c r="BM73" s="147"/>
      <c r="BN73" s="152"/>
      <c r="BO73" s="810"/>
      <c r="BP73" s="810"/>
      <c r="BQ73" s="810"/>
      <c r="BR73" s="810"/>
      <c r="BS73" s="153"/>
      <c r="BT73" s="142"/>
      <c r="BU73" s="152"/>
      <c r="BV73" s="810"/>
      <c r="BW73" s="810"/>
      <c r="BX73" s="810"/>
      <c r="BY73" s="810"/>
      <c r="BZ73" s="153"/>
      <c r="CA73" s="142"/>
      <c r="CB73" s="152"/>
      <c r="CC73" s="813"/>
      <c r="CD73" s="813"/>
      <c r="CE73" s="813"/>
      <c r="CF73" s="813"/>
      <c r="CG73" s="153"/>
      <c r="CH73" s="143"/>
      <c r="CJ73" s="138"/>
    </row>
    <row r="74" spans="1:88" ht="7.5" customHeight="1">
      <c r="A74" s="137"/>
      <c r="C74" s="147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7"/>
      <c r="S74" s="141"/>
      <c r="T74" s="141"/>
      <c r="U74" s="141"/>
      <c r="V74" s="141"/>
      <c r="W74" s="143"/>
      <c r="X74" s="143"/>
      <c r="Z74" s="138"/>
      <c r="AF74" s="137"/>
      <c r="AH74" s="147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7"/>
      <c r="AX74" s="141"/>
      <c r="AY74" s="141"/>
      <c r="AZ74" s="141"/>
      <c r="BA74" s="141"/>
      <c r="BB74" s="143"/>
      <c r="BC74" s="143"/>
      <c r="BE74" s="138"/>
      <c r="BK74" s="137"/>
      <c r="BM74" s="147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7"/>
      <c r="CC74" s="141"/>
      <c r="CD74" s="141"/>
      <c r="CE74" s="141"/>
      <c r="CF74" s="141"/>
      <c r="CG74" s="143"/>
      <c r="CH74" s="143"/>
      <c r="CJ74" s="138"/>
    </row>
    <row r="75" spans="1:88" ht="7.5" customHeight="1">
      <c r="A75" s="137"/>
      <c r="C75" s="147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7"/>
      <c r="S75" s="141"/>
      <c r="T75" s="141"/>
      <c r="U75" s="141"/>
      <c r="V75" s="141"/>
      <c r="W75" s="143"/>
      <c r="X75" s="143"/>
      <c r="Z75" s="138"/>
      <c r="AF75" s="137"/>
      <c r="AH75" s="147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7"/>
      <c r="AX75" s="141"/>
      <c r="AY75" s="141"/>
      <c r="AZ75" s="141"/>
      <c r="BA75" s="141"/>
      <c r="BB75" s="143"/>
      <c r="BC75" s="143"/>
      <c r="BE75" s="138"/>
      <c r="BK75" s="137"/>
      <c r="BM75" s="147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7"/>
      <c r="CC75" s="141"/>
      <c r="CD75" s="141"/>
      <c r="CE75" s="141"/>
      <c r="CF75" s="141"/>
      <c r="CG75" s="143"/>
      <c r="CH75" s="143"/>
      <c r="CJ75" s="138"/>
    </row>
    <row r="76" spans="1:88" ht="7.5" customHeight="1">
      <c r="A76" s="137"/>
      <c r="C76" s="147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7"/>
      <c r="S76" s="141"/>
      <c r="T76" s="141"/>
      <c r="U76" s="141"/>
      <c r="V76" s="141"/>
      <c r="W76" s="143"/>
      <c r="X76" s="143"/>
      <c r="Z76" s="138"/>
      <c r="AF76" s="137"/>
      <c r="AH76" s="147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7"/>
      <c r="AX76" s="141"/>
      <c r="AY76" s="141"/>
      <c r="AZ76" s="141"/>
      <c r="BA76" s="141"/>
      <c r="BB76" s="143"/>
      <c r="BC76" s="143"/>
      <c r="BE76" s="138"/>
      <c r="BK76" s="137"/>
      <c r="BM76" s="147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7"/>
      <c r="CC76" s="141"/>
      <c r="CD76" s="141"/>
      <c r="CE76" s="141"/>
      <c r="CF76" s="141"/>
      <c r="CG76" s="143"/>
      <c r="CH76" s="143"/>
      <c r="CJ76" s="138"/>
    </row>
    <row r="77" spans="1:88" ht="7.5" customHeight="1">
      <c r="A77" s="137"/>
      <c r="C77" s="147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7"/>
      <c r="S77" s="141"/>
      <c r="T77" s="141"/>
      <c r="U77" s="141"/>
      <c r="V77" s="141"/>
      <c r="W77" s="143"/>
      <c r="X77" s="143"/>
      <c r="Z77" s="138"/>
      <c r="AF77" s="137"/>
      <c r="AH77" s="147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7"/>
      <c r="AX77" s="141"/>
      <c r="AY77" s="141"/>
      <c r="AZ77" s="141"/>
      <c r="BA77" s="141"/>
      <c r="BB77" s="143"/>
      <c r="BC77" s="143"/>
      <c r="BE77" s="138"/>
      <c r="BK77" s="137"/>
      <c r="BM77" s="147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7"/>
      <c r="CC77" s="141"/>
      <c r="CD77" s="141"/>
      <c r="CE77" s="141"/>
      <c r="CF77" s="141"/>
      <c r="CG77" s="143"/>
      <c r="CH77" s="143"/>
      <c r="CJ77" s="138"/>
    </row>
    <row r="78" spans="1:88" ht="7.5" customHeight="1">
      <c r="A78" s="137"/>
      <c r="C78" s="147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7"/>
      <c r="S78" s="141"/>
      <c r="T78" s="141"/>
      <c r="U78" s="141"/>
      <c r="V78" s="141"/>
      <c r="W78" s="143"/>
      <c r="X78" s="143"/>
      <c r="Z78" s="138"/>
      <c r="AF78" s="137"/>
      <c r="AH78" s="147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7"/>
      <c r="AX78" s="141"/>
      <c r="AY78" s="141"/>
      <c r="AZ78" s="141"/>
      <c r="BA78" s="141"/>
      <c r="BB78" s="143"/>
      <c r="BC78" s="143"/>
      <c r="BE78" s="138"/>
      <c r="BK78" s="137"/>
      <c r="BM78" s="147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7"/>
      <c r="CC78" s="141"/>
      <c r="CD78" s="141"/>
      <c r="CE78" s="141"/>
      <c r="CF78" s="141"/>
      <c r="CG78" s="143"/>
      <c r="CH78" s="143"/>
      <c r="CJ78" s="138"/>
    </row>
    <row r="79" spans="1:88" ht="7.5" customHeight="1">
      <c r="A79" s="137"/>
      <c r="C79" s="147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7"/>
      <c r="S79" s="141"/>
      <c r="T79" s="141"/>
      <c r="U79" s="141"/>
      <c r="V79" s="141"/>
      <c r="W79" s="143"/>
      <c r="X79" s="143"/>
      <c r="Z79" s="138"/>
      <c r="AF79" s="137"/>
      <c r="AH79" s="147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7"/>
      <c r="AX79" s="141"/>
      <c r="AY79" s="141"/>
      <c r="AZ79" s="141"/>
      <c r="BA79" s="141"/>
      <c r="BB79" s="143"/>
      <c r="BC79" s="143"/>
      <c r="BE79" s="138"/>
      <c r="BK79" s="137"/>
      <c r="BM79" s="147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7"/>
      <c r="CC79" s="141"/>
      <c r="CD79" s="141"/>
      <c r="CE79" s="141"/>
      <c r="CF79" s="141"/>
      <c r="CG79" s="143"/>
      <c r="CH79" s="143"/>
      <c r="CJ79" s="138"/>
    </row>
    <row r="80" spans="1:88" ht="4.5" customHeight="1">
      <c r="A80" s="137"/>
      <c r="C80" s="147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5"/>
      <c r="S80" s="144"/>
      <c r="T80" s="144"/>
      <c r="U80" s="144"/>
      <c r="V80" s="144"/>
      <c r="W80" s="145"/>
      <c r="X80" s="143"/>
      <c r="Z80" s="138"/>
      <c r="AF80" s="137"/>
      <c r="AH80" s="147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55"/>
      <c r="AX80" s="144"/>
      <c r="AY80" s="144"/>
      <c r="AZ80" s="144"/>
      <c r="BA80" s="144"/>
      <c r="BB80" s="145"/>
      <c r="BC80" s="143"/>
      <c r="BE80" s="138"/>
      <c r="BK80" s="137"/>
      <c r="BM80" s="147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55"/>
      <c r="CC80" s="144"/>
      <c r="CD80" s="144"/>
      <c r="CE80" s="144"/>
      <c r="CF80" s="144"/>
      <c r="CG80" s="145"/>
      <c r="CH80" s="143"/>
      <c r="CJ80" s="138"/>
    </row>
    <row r="81" spans="1:88" ht="11.25" customHeight="1">
      <c r="A81" s="137"/>
      <c r="C81" s="147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804" t="s">
        <v>212</v>
      </c>
      <c r="S81" s="804"/>
      <c r="T81" s="804"/>
      <c r="U81" s="804"/>
      <c r="V81" s="804"/>
      <c r="W81" s="804"/>
      <c r="X81" s="143"/>
      <c r="Z81" s="138"/>
      <c r="AF81" s="137"/>
      <c r="AH81" s="147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804" t="s">
        <v>212</v>
      </c>
      <c r="AX81" s="804"/>
      <c r="AY81" s="804"/>
      <c r="AZ81" s="804"/>
      <c r="BA81" s="804"/>
      <c r="BB81" s="804"/>
      <c r="BC81" s="143"/>
      <c r="BE81" s="138"/>
      <c r="BK81" s="137"/>
      <c r="BM81" s="147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804" t="s">
        <v>212</v>
      </c>
      <c r="CC81" s="804"/>
      <c r="CD81" s="804"/>
      <c r="CE81" s="804"/>
      <c r="CF81" s="804"/>
      <c r="CG81" s="804"/>
      <c r="CH81" s="143"/>
      <c r="CJ81" s="138"/>
    </row>
    <row r="82" spans="1:88" ht="4.5" customHeight="1">
      <c r="A82" s="137"/>
      <c r="C82" s="155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5"/>
      <c r="Z82" s="138"/>
      <c r="AF82" s="137"/>
      <c r="AH82" s="155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5"/>
      <c r="BE82" s="138"/>
      <c r="BK82" s="137"/>
      <c r="BM82" s="155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5"/>
      <c r="CJ82" s="138"/>
    </row>
    <row r="83" spans="1:88" ht="4.5" customHeight="1">
      <c r="A83" s="137"/>
      <c r="Z83" s="138"/>
      <c r="AF83" s="137"/>
      <c r="BE83" s="138"/>
      <c r="BK83" s="137"/>
      <c r="CJ83" s="138"/>
    </row>
    <row r="84" spans="1:88" ht="12.75" customHeight="1">
      <c r="A84" s="137"/>
      <c r="D84" s="156" t="s">
        <v>213</v>
      </c>
      <c r="K84" s="133"/>
      <c r="L84" s="134"/>
      <c r="M84" s="134"/>
      <c r="N84" s="134"/>
      <c r="O84" s="134"/>
      <c r="P84" s="135"/>
      <c r="R84" s="133"/>
      <c r="S84" s="134"/>
      <c r="T84" s="134"/>
      <c r="U84" s="134"/>
      <c r="V84" s="134"/>
      <c r="W84" s="135"/>
      <c r="Z84" s="138"/>
      <c r="AF84" s="137"/>
      <c r="AL84" s="156" t="s">
        <v>214</v>
      </c>
      <c r="AX84" s="132" t="s">
        <v>168</v>
      </c>
      <c r="BE84" s="138"/>
      <c r="BK84" s="137"/>
      <c r="BP84" s="156" t="s">
        <v>169</v>
      </c>
      <c r="CB84" s="132" t="s">
        <v>168</v>
      </c>
      <c r="CJ84" s="138"/>
    </row>
    <row r="85" spans="1:88" ht="12.75" customHeight="1">
      <c r="A85" s="137"/>
      <c r="D85" s="157" t="s">
        <v>170</v>
      </c>
      <c r="K85" s="158"/>
      <c r="L85" s="159"/>
      <c r="M85" s="159"/>
      <c r="N85" s="159"/>
      <c r="O85" s="159"/>
      <c r="P85" s="160"/>
      <c r="R85" s="158"/>
      <c r="S85" s="159"/>
      <c r="T85" s="159"/>
      <c r="U85" s="159"/>
      <c r="V85" s="159"/>
      <c r="W85" s="160"/>
      <c r="Z85" s="138"/>
      <c r="AF85" s="137"/>
      <c r="BE85" s="138"/>
      <c r="BK85" s="137"/>
      <c r="CJ85" s="138"/>
    </row>
    <row r="86" spans="1:88" ht="2.25" customHeight="1">
      <c r="A86" s="137"/>
      <c r="Z86" s="138"/>
      <c r="AF86" s="137"/>
      <c r="BE86" s="138"/>
      <c r="BK86" s="137"/>
      <c r="CJ86" s="138"/>
    </row>
    <row r="87" spans="1:88" ht="13.5">
      <c r="A87" s="137"/>
      <c r="H87" s="161" t="s">
        <v>169</v>
      </c>
      <c r="S87" s="132" t="s">
        <v>168</v>
      </c>
      <c r="Z87" s="138"/>
      <c r="AF87" s="137"/>
      <c r="BE87" s="138"/>
      <c r="BK87" s="137"/>
      <c r="CJ87" s="138"/>
    </row>
    <row r="88" spans="1:88" ht="7.5" customHeight="1">
      <c r="A88" s="137"/>
      <c r="Z88" s="138"/>
      <c r="AF88" s="137"/>
      <c r="BE88" s="138"/>
      <c r="BK88" s="137"/>
      <c r="CJ88" s="138"/>
    </row>
    <row r="89" spans="1:88" ht="10.5" customHeight="1">
      <c r="A89" s="137"/>
      <c r="Z89" s="138"/>
      <c r="AF89" s="137"/>
      <c r="BE89" s="138"/>
      <c r="BK89" s="137"/>
      <c r="CJ89" s="138"/>
    </row>
    <row r="90" spans="1:88" ht="12" customHeight="1">
      <c r="A90" s="137"/>
      <c r="Z90" s="138"/>
      <c r="AF90" s="137"/>
      <c r="BE90" s="138"/>
      <c r="BK90" s="137"/>
      <c r="CJ90" s="138"/>
    </row>
    <row r="91" spans="1:88" ht="13.5" customHeight="1">
      <c r="A91" s="158"/>
      <c r="B91" s="159"/>
      <c r="C91" s="159"/>
      <c r="D91" s="159"/>
      <c r="E91" s="159"/>
      <c r="F91" s="159"/>
      <c r="G91" s="159"/>
      <c r="H91" s="159"/>
      <c r="I91" s="159"/>
      <c r="J91" s="872"/>
      <c r="K91" s="872"/>
      <c r="L91" s="872"/>
      <c r="M91" s="872"/>
      <c r="N91" s="872"/>
      <c r="O91" s="872"/>
      <c r="P91" s="872"/>
      <c r="Q91" s="872"/>
      <c r="R91" s="872"/>
      <c r="S91" s="872"/>
      <c r="T91" s="872"/>
      <c r="U91" s="872"/>
      <c r="V91" s="872"/>
      <c r="W91" s="872"/>
      <c r="X91" s="872"/>
      <c r="Y91" s="872"/>
      <c r="Z91" s="873"/>
      <c r="AC91" s="175"/>
      <c r="AF91" s="158"/>
      <c r="AG91" s="159"/>
      <c r="AH91" s="159"/>
      <c r="AI91" s="159"/>
      <c r="AJ91" s="159"/>
      <c r="AK91" s="159"/>
      <c r="AL91" s="159"/>
      <c r="AM91" s="159"/>
      <c r="AN91" s="159"/>
      <c r="AO91" s="872"/>
      <c r="AP91" s="872"/>
      <c r="AQ91" s="872"/>
      <c r="AR91" s="872"/>
      <c r="AS91" s="872"/>
      <c r="AT91" s="872"/>
      <c r="AU91" s="872"/>
      <c r="AV91" s="872"/>
      <c r="AW91" s="872"/>
      <c r="AX91" s="872"/>
      <c r="AY91" s="872"/>
      <c r="AZ91" s="872"/>
      <c r="BA91" s="872"/>
      <c r="BB91" s="872"/>
      <c r="BC91" s="872"/>
      <c r="BD91" s="872"/>
      <c r="BE91" s="873"/>
      <c r="BH91" s="175"/>
      <c r="BK91" s="158"/>
      <c r="BL91" s="159"/>
      <c r="BM91" s="159"/>
      <c r="BN91" s="159"/>
      <c r="BO91" s="159"/>
      <c r="BP91" s="159"/>
      <c r="BQ91" s="159"/>
      <c r="BR91" s="159"/>
      <c r="BS91" s="159"/>
      <c r="BT91" s="872"/>
      <c r="BU91" s="872"/>
      <c r="BV91" s="872"/>
      <c r="BW91" s="872"/>
      <c r="BX91" s="872"/>
      <c r="BY91" s="872"/>
      <c r="BZ91" s="872"/>
      <c r="CA91" s="872"/>
      <c r="CB91" s="872"/>
      <c r="CC91" s="872"/>
      <c r="CD91" s="872"/>
      <c r="CE91" s="872"/>
      <c r="CF91" s="872"/>
      <c r="CG91" s="872"/>
      <c r="CH91" s="872"/>
      <c r="CI91" s="872"/>
      <c r="CJ91" s="873"/>
    </row>
    <row r="92" spans="1:62" ht="27" customHeight="1">
      <c r="A92" s="179"/>
      <c r="B92" s="179"/>
      <c r="C92" s="179"/>
      <c r="D92" s="179"/>
      <c r="AA92" s="176"/>
      <c r="AB92" s="176"/>
      <c r="AC92" s="177"/>
      <c r="AD92" s="176"/>
      <c r="AE92" s="176"/>
      <c r="BF92" s="176"/>
      <c r="BG92" s="176"/>
      <c r="BH92" s="177"/>
      <c r="BI92" s="176"/>
      <c r="BJ92" s="176"/>
    </row>
    <row r="93" spans="1:88" ht="24.75" customHeight="1">
      <c r="A93" s="159"/>
      <c r="B93" s="159"/>
      <c r="C93" s="159"/>
      <c r="D93" s="159"/>
      <c r="AC93" s="175"/>
      <c r="BH93" s="175"/>
      <c r="CG93" s="178"/>
      <c r="CH93" s="178"/>
      <c r="CI93" s="178"/>
      <c r="CJ93" s="178"/>
    </row>
    <row r="94" spans="1:88" ht="7.5" customHeight="1">
      <c r="A94" s="133"/>
      <c r="B94" s="134"/>
      <c r="C94" s="134"/>
      <c r="D94" s="134"/>
      <c r="E94" s="134"/>
      <c r="F94" s="134"/>
      <c r="G94" s="134"/>
      <c r="H94" s="134"/>
      <c r="I94" s="134"/>
      <c r="J94" s="863" t="s">
        <v>203</v>
      </c>
      <c r="K94" s="863"/>
      <c r="L94" s="863"/>
      <c r="M94" s="863"/>
      <c r="N94" s="863"/>
      <c r="O94" s="874">
        <v>1</v>
      </c>
      <c r="P94" s="874"/>
      <c r="Q94" s="874"/>
      <c r="R94" s="134"/>
      <c r="S94" s="134"/>
      <c r="T94" s="134"/>
      <c r="U94" s="134"/>
      <c r="V94" s="134"/>
      <c r="W94" s="134"/>
      <c r="X94" s="134"/>
      <c r="Y94" s="134"/>
      <c r="Z94" s="135"/>
      <c r="AA94" s="137"/>
      <c r="AC94" s="175"/>
      <c r="AE94" s="138"/>
      <c r="AF94" s="133"/>
      <c r="AG94" s="134"/>
      <c r="AH94" s="134"/>
      <c r="AI94" s="134"/>
      <c r="AJ94" s="134"/>
      <c r="AK94" s="134"/>
      <c r="AL94" s="134"/>
      <c r="AM94" s="134"/>
      <c r="AN94" s="134"/>
      <c r="AO94" s="863" t="s">
        <v>203</v>
      </c>
      <c r="AP94" s="863"/>
      <c r="AQ94" s="863"/>
      <c r="AR94" s="863"/>
      <c r="AS94" s="863"/>
      <c r="AT94" s="877">
        <v>2</v>
      </c>
      <c r="AU94" s="877"/>
      <c r="AV94" s="877"/>
      <c r="AW94" s="134"/>
      <c r="AX94" s="134"/>
      <c r="AY94" s="134"/>
      <c r="AZ94" s="134"/>
      <c r="BA94" s="134"/>
      <c r="BB94" s="134"/>
      <c r="BC94" s="134"/>
      <c r="BD94" s="134"/>
      <c r="BE94" s="135"/>
      <c r="BF94" s="137"/>
      <c r="BH94" s="175"/>
      <c r="BJ94" s="138"/>
      <c r="BK94" s="133"/>
      <c r="BL94" s="134"/>
      <c r="BM94" s="134"/>
      <c r="BN94" s="134"/>
      <c r="BO94" s="134"/>
      <c r="BP94" s="134"/>
      <c r="BQ94" s="134"/>
      <c r="BR94" s="134"/>
      <c r="BS94" s="134"/>
      <c r="BT94" s="863" t="s">
        <v>203</v>
      </c>
      <c r="BU94" s="863"/>
      <c r="BV94" s="863"/>
      <c r="BW94" s="863"/>
      <c r="BX94" s="863"/>
      <c r="BY94" s="880">
        <v>3</v>
      </c>
      <c r="BZ94" s="880"/>
      <c r="CA94" s="880"/>
      <c r="CB94" s="134"/>
      <c r="CC94" s="134"/>
      <c r="CD94" s="134"/>
      <c r="CE94" s="134"/>
      <c r="CF94" s="134"/>
      <c r="CG94" s="134"/>
      <c r="CH94" s="134"/>
      <c r="CI94" s="134"/>
      <c r="CJ94" s="135"/>
    </row>
    <row r="95" spans="1:88" ht="14.25" customHeight="1">
      <c r="A95" s="137"/>
      <c r="J95" s="864"/>
      <c r="K95" s="864"/>
      <c r="L95" s="864"/>
      <c r="M95" s="864"/>
      <c r="N95" s="864"/>
      <c r="O95" s="875"/>
      <c r="P95" s="875"/>
      <c r="Q95" s="875"/>
      <c r="Z95" s="138"/>
      <c r="AC95" s="175"/>
      <c r="AF95" s="137"/>
      <c r="AO95" s="864"/>
      <c r="AP95" s="864"/>
      <c r="AQ95" s="864"/>
      <c r="AR95" s="864"/>
      <c r="AS95" s="864"/>
      <c r="AT95" s="878"/>
      <c r="AU95" s="878"/>
      <c r="AV95" s="878"/>
      <c r="BE95" s="138"/>
      <c r="BH95" s="175"/>
      <c r="BK95" s="137"/>
      <c r="BT95" s="864"/>
      <c r="BU95" s="864"/>
      <c r="BV95" s="864"/>
      <c r="BW95" s="864"/>
      <c r="BX95" s="864"/>
      <c r="BY95" s="881"/>
      <c r="BZ95" s="881"/>
      <c r="CA95" s="881"/>
      <c r="CJ95" s="138"/>
    </row>
    <row r="96" spans="1:88" ht="7.5" customHeight="1">
      <c r="A96" s="137"/>
      <c r="J96" s="865"/>
      <c r="K96" s="865"/>
      <c r="L96" s="865"/>
      <c r="M96" s="865"/>
      <c r="N96" s="865"/>
      <c r="O96" s="876"/>
      <c r="P96" s="876"/>
      <c r="Q96" s="876"/>
      <c r="Z96" s="138"/>
      <c r="AC96" s="175"/>
      <c r="AF96" s="137"/>
      <c r="AO96" s="865"/>
      <c r="AP96" s="865"/>
      <c r="AQ96" s="865"/>
      <c r="AR96" s="865"/>
      <c r="AS96" s="865"/>
      <c r="AT96" s="879"/>
      <c r="AU96" s="879"/>
      <c r="AV96" s="879"/>
      <c r="BE96" s="138"/>
      <c r="BH96" s="175"/>
      <c r="BK96" s="137"/>
      <c r="BT96" s="865"/>
      <c r="BU96" s="865"/>
      <c r="BV96" s="865"/>
      <c r="BW96" s="865"/>
      <c r="BX96" s="865"/>
      <c r="BY96" s="882"/>
      <c r="BZ96" s="882"/>
      <c r="CA96" s="882"/>
      <c r="CJ96" s="138"/>
    </row>
    <row r="97" spans="1:88" ht="6.75" customHeight="1">
      <c r="A97" s="137"/>
      <c r="C97" s="818" t="s">
        <v>175</v>
      </c>
      <c r="D97" s="819"/>
      <c r="E97" s="819"/>
      <c r="F97" s="819"/>
      <c r="G97" s="820"/>
      <c r="H97" s="139"/>
      <c r="I97" s="827" t="s">
        <v>177</v>
      </c>
      <c r="J97" s="827"/>
      <c r="K97" s="827"/>
      <c r="L97" s="827"/>
      <c r="M97" s="827"/>
      <c r="N97" s="827"/>
      <c r="O97" s="827"/>
      <c r="P97" s="827"/>
      <c r="Q97" s="827"/>
      <c r="R97" s="827"/>
      <c r="S97" s="827"/>
      <c r="T97" s="827"/>
      <c r="U97" s="827"/>
      <c r="V97" s="827"/>
      <c r="W97" s="827"/>
      <c r="X97" s="140"/>
      <c r="Z97" s="138"/>
      <c r="AF97" s="137"/>
      <c r="AH97" s="818" t="s">
        <v>175</v>
      </c>
      <c r="AI97" s="819"/>
      <c r="AJ97" s="819"/>
      <c r="AK97" s="819"/>
      <c r="AL97" s="820"/>
      <c r="AM97" s="139"/>
      <c r="AN97" s="827" t="s">
        <v>177</v>
      </c>
      <c r="AO97" s="827"/>
      <c r="AP97" s="827"/>
      <c r="AQ97" s="827"/>
      <c r="AR97" s="827"/>
      <c r="AS97" s="827"/>
      <c r="AT97" s="827"/>
      <c r="AU97" s="827"/>
      <c r="AV97" s="827"/>
      <c r="AW97" s="827"/>
      <c r="AX97" s="827"/>
      <c r="AY97" s="827"/>
      <c r="AZ97" s="827"/>
      <c r="BA97" s="827"/>
      <c r="BB97" s="827"/>
      <c r="BC97" s="140"/>
      <c r="BE97" s="138"/>
      <c r="BK97" s="137"/>
      <c r="BM97" s="818" t="s">
        <v>175</v>
      </c>
      <c r="BN97" s="819"/>
      <c r="BO97" s="819"/>
      <c r="BP97" s="819"/>
      <c r="BQ97" s="820"/>
      <c r="BR97" s="139"/>
      <c r="BS97" s="827" t="s">
        <v>177</v>
      </c>
      <c r="BT97" s="827"/>
      <c r="BU97" s="827"/>
      <c r="BV97" s="827"/>
      <c r="BW97" s="827"/>
      <c r="BX97" s="827"/>
      <c r="BY97" s="827"/>
      <c r="BZ97" s="827"/>
      <c r="CA97" s="827"/>
      <c r="CB97" s="827"/>
      <c r="CC97" s="827"/>
      <c r="CD97" s="827"/>
      <c r="CE97" s="827"/>
      <c r="CF97" s="827"/>
      <c r="CG97" s="827"/>
      <c r="CH97" s="140"/>
      <c r="CJ97" s="138"/>
    </row>
    <row r="98" spans="1:88" ht="6.75" customHeight="1">
      <c r="A98" s="137"/>
      <c r="C98" s="821"/>
      <c r="D98" s="822"/>
      <c r="E98" s="822"/>
      <c r="F98" s="822"/>
      <c r="G98" s="823"/>
      <c r="H98" s="141"/>
      <c r="I98" s="828"/>
      <c r="J98" s="828"/>
      <c r="K98" s="828"/>
      <c r="L98" s="828"/>
      <c r="M98" s="828"/>
      <c r="N98" s="828"/>
      <c r="O98" s="828"/>
      <c r="P98" s="828"/>
      <c r="Q98" s="828"/>
      <c r="R98" s="828"/>
      <c r="S98" s="828"/>
      <c r="T98" s="828"/>
      <c r="U98" s="828"/>
      <c r="V98" s="828"/>
      <c r="W98" s="828"/>
      <c r="X98" s="143"/>
      <c r="Z98" s="138"/>
      <c r="AF98" s="137"/>
      <c r="AH98" s="821"/>
      <c r="AI98" s="822"/>
      <c r="AJ98" s="822"/>
      <c r="AK98" s="822"/>
      <c r="AL98" s="823"/>
      <c r="AM98" s="141"/>
      <c r="AN98" s="828"/>
      <c r="AO98" s="828"/>
      <c r="AP98" s="828"/>
      <c r="AQ98" s="828"/>
      <c r="AR98" s="828"/>
      <c r="AS98" s="828"/>
      <c r="AT98" s="828"/>
      <c r="AU98" s="828"/>
      <c r="AV98" s="828"/>
      <c r="AW98" s="828"/>
      <c r="AX98" s="828"/>
      <c r="AY98" s="828"/>
      <c r="AZ98" s="828"/>
      <c r="BA98" s="828"/>
      <c r="BB98" s="828"/>
      <c r="BC98" s="143"/>
      <c r="BE98" s="138"/>
      <c r="BK98" s="137"/>
      <c r="BM98" s="821"/>
      <c r="BN98" s="822"/>
      <c r="BO98" s="822"/>
      <c r="BP98" s="822"/>
      <c r="BQ98" s="823"/>
      <c r="BR98" s="141"/>
      <c r="BS98" s="828"/>
      <c r="BT98" s="828"/>
      <c r="BU98" s="828"/>
      <c r="BV98" s="828"/>
      <c r="BW98" s="828"/>
      <c r="BX98" s="828"/>
      <c r="BY98" s="828"/>
      <c r="BZ98" s="828"/>
      <c r="CA98" s="828"/>
      <c r="CB98" s="828"/>
      <c r="CC98" s="828"/>
      <c r="CD98" s="828"/>
      <c r="CE98" s="828"/>
      <c r="CF98" s="828"/>
      <c r="CG98" s="828"/>
      <c r="CH98" s="143"/>
      <c r="CJ98" s="138"/>
    </row>
    <row r="99" spans="1:88" ht="6.75" customHeight="1">
      <c r="A99" s="137"/>
      <c r="C99" s="824"/>
      <c r="D99" s="825"/>
      <c r="E99" s="825"/>
      <c r="F99" s="825"/>
      <c r="G99" s="826"/>
      <c r="H99" s="144"/>
      <c r="I99" s="829"/>
      <c r="J99" s="829"/>
      <c r="K99" s="829"/>
      <c r="L99" s="829"/>
      <c r="M99" s="829"/>
      <c r="N99" s="829"/>
      <c r="O99" s="829"/>
      <c r="P99" s="829"/>
      <c r="Q99" s="829"/>
      <c r="R99" s="829"/>
      <c r="S99" s="829"/>
      <c r="T99" s="829"/>
      <c r="U99" s="829"/>
      <c r="V99" s="829"/>
      <c r="W99" s="829"/>
      <c r="X99" s="145"/>
      <c r="Z99" s="138"/>
      <c r="AF99" s="137"/>
      <c r="AH99" s="824"/>
      <c r="AI99" s="825"/>
      <c r="AJ99" s="825"/>
      <c r="AK99" s="825"/>
      <c r="AL99" s="826"/>
      <c r="AM99" s="144"/>
      <c r="AN99" s="829"/>
      <c r="AO99" s="829"/>
      <c r="AP99" s="829"/>
      <c r="AQ99" s="829"/>
      <c r="AR99" s="829"/>
      <c r="AS99" s="829"/>
      <c r="AT99" s="829"/>
      <c r="AU99" s="829"/>
      <c r="AV99" s="829"/>
      <c r="AW99" s="829"/>
      <c r="AX99" s="829"/>
      <c r="AY99" s="829"/>
      <c r="AZ99" s="829"/>
      <c r="BA99" s="829"/>
      <c r="BB99" s="829"/>
      <c r="BC99" s="145"/>
      <c r="BE99" s="138"/>
      <c r="BK99" s="137"/>
      <c r="BM99" s="824"/>
      <c r="BN99" s="825"/>
      <c r="BO99" s="825"/>
      <c r="BP99" s="825"/>
      <c r="BQ99" s="826"/>
      <c r="BR99" s="144"/>
      <c r="BS99" s="829"/>
      <c r="BT99" s="829"/>
      <c r="BU99" s="829"/>
      <c r="BV99" s="829"/>
      <c r="BW99" s="829"/>
      <c r="BX99" s="829"/>
      <c r="BY99" s="829"/>
      <c r="BZ99" s="829"/>
      <c r="CA99" s="829"/>
      <c r="CB99" s="829"/>
      <c r="CC99" s="829"/>
      <c r="CD99" s="829"/>
      <c r="CE99" s="829"/>
      <c r="CF99" s="829"/>
      <c r="CG99" s="829"/>
      <c r="CH99" s="145"/>
      <c r="CJ99" s="138"/>
    </row>
    <row r="100" spans="1:88" ht="7.5" customHeight="1">
      <c r="A100" s="137"/>
      <c r="Z100" s="138"/>
      <c r="AF100" s="137"/>
      <c r="BE100" s="138"/>
      <c r="BK100" s="137"/>
      <c r="CJ100" s="138"/>
    </row>
    <row r="101" spans="1:88" ht="7.5" customHeight="1">
      <c r="A101" s="137"/>
      <c r="C101" s="830" t="s">
        <v>158</v>
      </c>
      <c r="D101" s="831"/>
      <c r="E101" s="831"/>
      <c r="F101" s="831"/>
      <c r="G101" s="832"/>
      <c r="H101" s="839"/>
      <c r="I101" s="840"/>
      <c r="J101" s="840"/>
      <c r="K101" s="840"/>
      <c r="L101" s="840"/>
      <c r="M101" s="840"/>
      <c r="N101" s="840"/>
      <c r="O101" s="840"/>
      <c r="P101" s="840"/>
      <c r="Q101" s="840"/>
      <c r="R101" s="840"/>
      <c r="S101" s="840"/>
      <c r="T101" s="840"/>
      <c r="U101" s="840"/>
      <c r="V101" s="840"/>
      <c r="W101" s="840"/>
      <c r="X101" s="841"/>
      <c r="Z101" s="138"/>
      <c r="AF101" s="137"/>
      <c r="AH101" s="830" t="s">
        <v>158</v>
      </c>
      <c r="AI101" s="831"/>
      <c r="AJ101" s="831"/>
      <c r="AK101" s="831"/>
      <c r="AL101" s="832"/>
      <c r="AM101" s="839"/>
      <c r="AN101" s="840"/>
      <c r="AO101" s="840"/>
      <c r="AP101" s="840"/>
      <c r="AQ101" s="840"/>
      <c r="AR101" s="840"/>
      <c r="AS101" s="840"/>
      <c r="AT101" s="840"/>
      <c r="AU101" s="840"/>
      <c r="AV101" s="840"/>
      <c r="AW101" s="840"/>
      <c r="AX101" s="840"/>
      <c r="AY101" s="840"/>
      <c r="AZ101" s="840"/>
      <c r="BA101" s="840"/>
      <c r="BB101" s="840"/>
      <c r="BC101" s="841"/>
      <c r="BE101" s="138"/>
      <c r="BK101" s="137"/>
      <c r="BM101" s="830" t="s">
        <v>158</v>
      </c>
      <c r="BN101" s="831"/>
      <c r="BO101" s="831"/>
      <c r="BP101" s="831"/>
      <c r="BQ101" s="832"/>
      <c r="BR101" s="839"/>
      <c r="BS101" s="840"/>
      <c r="BT101" s="840"/>
      <c r="BU101" s="840"/>
      <c r="BV101" s="840"/>
      <c r="BW101" s="840"/>
      <c r="BX101" s="840"/>
      <c r="BY101" s="840"/>
      <c r="BZ101" s="840"/>
      <c r="CA101" s="840"/>
      <c r="CB101" s="840"/>
      <c r="CC101" s="840"/>
      <c r="CD101" s="840"/>
      <c r="CE101" s="840"/>
      <c r="CF101" s="840"/>
      <c r="CG101" s="840"/>
      <c r="CH101" s="841"/>
      <c r="CJ101" s="138"/>
    </row>
    <row r="102" spans="1:88" ht="7.5" customHeight="1">
      <c r="A102" s="137"/>
      <c r="C102" s="833"/>
      <c r="D102" s="834"/>
      <c r="E102" s="834"/>
      <c r="F102" s="834"/>
      <c r="G102" s="835"/>
      <c r="H102" s="842"/>
      <c r="I102" s="843"/>
      <c r="J102" s="843"/>
      <c r="K102" s="843"/>
      <c r="L102" s="843"/>
      <c r="M102" s="843"/>
      <c r="N102" s="843"/>
      <c r="O102" s="843"/>
      <c r="P102" s="843"/>
      <c r="Q102" s="843"/>
      <c r="R102" s="843"/>
      <c r="S102" s="843"/>
      <c r="T102" s="843"/>
      <c r="U102" s="843"/>
      <c r="V102" s="843"/>
      <c r="W102" s="843"/>
      <c r="X102" s="844"/>
      <c r="Z102" s="138"/>
      <c r="AF102" s="137"/>
      <c r="AH102" s="833"/>
      <c r="AI102" s="834"/>
      <c r="AJ102" s="834"/>
      <c r="AK102" s="834"/>
      <c r="AL102" s="835"/>
      <c r="AM102" s="842"/>
      <c r="AN102" s="843"/>
      <c r="AO102" s="843"/>
      <c r="AP102" s="843"/>
      <c r="AQ102" s="843"/>
      <c r="AR102" s="843"/>
      <c r="AS102" s="843"/>
      <c r="AT102" s="843"/>
      <c r="AU102" s="843"/>
      <c r="AV102" s="843"/>
      <c r="AW102" s="843"/>
      <c r="AX102" s="843"/>
      <c r="AY102" s="843"/>
      <c r="AZ102" s="843"/>
      <c r="BA102" s="843"/>
      <c r="BB102" s="843"/>
      <c r="BC102" s="844"/>
      <c r="BE102" s="138"/>
      <c r="BK102" s="137"/>
      <c r="BM102" s="833"/>
      <c r="BN102" s="834"/>
      <c r="BO102" s="834"/>
      <c r="BP102" s="834"/>
      <c r="BQ102" s="835"/>
      <c r="BR102" s="842"/>
      <c r="BS102" s="843"/>
      <c r="BT102" s="843"/>
      <c r="BU102" s="843"/>
      <c r="BV102" s="843"/>
      <c r="BW102" s="843"/>
      <c r="BX102" s="843"/>
      <c r="BY102" s="843"/>
      <c r="BZ102" s="843"/>
      <c r="CA102" s="843"/>
      <c r="CB102" s="843"/>
      <c r="CC102" s="843"/>
      <c r="CD102" s="843"/>
      <c r="CE102" s="843"/>
      <c r="CF102" s="843"/>
      <c r="CG102" s="843"/>
      <c r="CH102" s="844"/>
      <c r="CJ102" s="138"/>
    </row>
    <row r="103" spans="1:88" ht="7.5" customHeight="1">
      <c r="A103" s="137"/>
      <c r="C103" s="833"/>
      <c r="D103" s="834"/>
      <c r="E103" s="834"/>
      <c r="F103" s="834"/>
      <c r="G103" s="835"/>
      <c r="H103" s="842"/>
      <c r="I103" s="843"/>
      <c r="J103" s="843"/>
      <c r="K103" s="843"/>
      <c r="L103" s="843"/>
      <c r="M103" s="843"/>
      <c r="N103" s="843"/>
      <c r="O103" s="843"/>
      <c r="P103" s="843"/>
      <c r="Q103" s="843"/>
      <c r="R103" s="843"/>
      <c r="S103" s="843"/>
      <c r="T103" s="843"/>
      <c r="U103" s="843"/>
      <c r="V103" s="843"/>
      <c r="W103" s="843"/>
      <c r="X103" s="844"/>
      <c r="Z103" s="138"/>
      <c r="AF103" s="137"/>
      <c r="AH103" s="833"/>
      <c r="AI103" s="834"/>
      <c r="AJ103" s="834"/>
      <c r="AK103" s="834"/>
      <c r="AL103" s="835"/>
      <c r="AM103" s="842"/>
      <c r="AN103" s="843"/>
      <c r="AO103" s="843"/>
      <c r="AP103" s="843"/>
      <c r="AQ103" s="843"/>
      <c r="AR103" s="843"/>
      <c r="AS103" s="843"/>
      <c r="AT103" s="843"/>
      <c r="AU103" s="843"/>
      <c r="AV103" s="843"/>
      <c r="AW103" s="843"/>
      <c r="AX103" s="843"/>
      <c r="AY103" s="843"/>
      <c r="AZ103" s="843"/>
      <c r="BA103" s="843"/>
      <c r="BB103" s="843"/>
      <c r="BC103" s="844"/>
      <c r="BE103" s="138"/>
      <c r="BK103" s="137"/>
      <c r="BM103" s="833"/>
      <c r="BN103" s="834"/>
      <c r="BO103" s="834"/>
      <c r="BP103" s="834"/>
      <c r="BQ103" s="835"/>
      <c r="BR103" s="842"/>
      <c r="BS103" s="843"/>
      <c r="BT103" s="843"/>
      <c r="BU103" s="843"/>
      <c r="BV103" s="843"/>
      <c r="BW103" s="843"/>
      <c r="BX103" s="843"/>
      <c r="BY103" s="843"/>
      <c r="BZ103" s="843"/>
      <c r="CA103" s="843"/>
      <c r="CB103" s="843"/>
      <c r="CC103" s="843"/>
      <c r="CD103" s="843"/>
      <c r="CE103" s="843"/>
      <c r="CF103" s="843"/>
      <c r="CG103" s="843"/>
      <c r="CH103" s="844"/>
      <c r="CJ103" s="138"/>
    </row>
    <row r="104" spans="1:88" ht="7.5" customHeight="1">
      <c r="A104" s="137"/>
      <c r="C104" s="836"/>
      <c r="D104" s="837"/>
      <c r="E104" s="837"/>
      <c r="F104" s="837"/>
      <c r="G104" s="838"/>
      <c r="H104" s="845"/>
      <c r="I104" s="846"/>
      <c r="J104" s="846"/>
      <c r="K104" s="846"/>
      <c r="L104" s="846"/>
      <c r="M104" s="846"/>
      <c r="N104" s="846"/>
      <c r="O104" s="846"/>
      <c r="P104" s="846"/>
      <c r="Q104" s="846"/>
      <c r="R104" s="846"/>
      <c r="S104" s="846"/>
      <c r="T104" s="846"/>
      <c r="U104" s="846"/>
      <c r="V104" s="846"/>
      <c r="W104" s="846"/>
      <c r="X104" s="847"/>
      <c r="Z104" s="138"/>
      <c r="AF104" s="137"/>
      <c r="AH104" s="836"/>
      <c r="AI104" s="837"/>
      <c r="AJ104" s="837"/>
      <c r="AK104" s="837"/>
      <c r="AL104" s="838"/>
      <c r="AM104" s="845"/>
      <c r="AN104" s="846"/>
      <c r="AO104" s="846"/>
      <c r="AP104" s="846"/>
      <c r="AQ104" s="846"/>
      <c r="AR104" s="846"/>
      <c r="AS104" s="846"/>
      <c r="AT104" s="846"/>
      <c r="AU104" s="846"/>
      <c r="AV104" s="846"/>
      <c r="AW104" s="846"/>
      <c r="AX104" s="846"/>
      <c r="AY104" s="846"/>
      <c r="AZ104" s="846"/>
      <c r="BA104" s="846"/>
      <c r="BB104" s="846"/>
      <c r="BC104" s="847"/>
      <c r="BE104" s="138"/>
      <c r="BK104" s="137"/>
      <c r="BM104" s="836"/>
      <c r="BN104" s="837"/>
      <c r="BO104" s="837"/>
      <c r="BP104" s="837"/>
      <c r="BQ104" s="838"/>
      <c r="BR104" s="845"/>
      <c r="BS104" s="846"/>
      <c r="BT104" s="846"/>
      <c r="BU104" s="846"/>
      <c r="BV104" s="846"/>
      <c r="BW104" s="846"/>
      <c r="BX104" s="846"/>
      <c r="BY104" s="846"/>
      <c r="BZ104" s="846"/>
      <c r="CA104" s="846"/>
      <c r="CB104" s="846"/>
      <c r="CC104" s="846"/>
      <c r="CD104" s="846"/>
      <c r="CE104" s="846"/>
      <c r="CF104" s="846"/>
      <c r="CG104" s="846"/>
      <c r="CH104" s="847"/>
      <c r="CJ104" s="138"/>
    </row>
    <row r="105" spans="1:88" ht="7.5" customHeight="1">
      <c r="A105" s="137"/>
      <c r="Z105" s="138"/>
      <c r="AF105" s="137"/>
      <c r="BE105" s="138"/>
      <c r="BK105" s="137"/>
      <c r="CJ105" s="138"/>
    </row>
    <row r="106" spans="1:88" ht="7.5" customHeight="1">
      <c r="A106" s="137"/>
      <c r="C106" s="146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40"/>
      <c r="Z106" s="138"/>
      <c r="AF106" s="137"/>
      <c r="AH106" s="146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40"/>
      <c r="BE106" s="138"/>
      <c r="BK106" s="137"/>
      <c r="BM106" s="146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40"/>
      <c r="CJ106" s="138"/>
    </row>
    <row r="107" spans="1:88" ht="7.5" customHeight="1">
      <c r="A107" s="137"/>
      <c r="C107" s="147"/>
      <c r="D107" s="148"/>
      <c r="E107" s="808" t="s">
        <v>206</v>
      </c>
      <c r="F107" s="808"/>
      <c r="G107" s="808"/>
      <c r="H107" s="808"/>
      <c r="I107" s="149"/>
      <c r="J107" s="142"/>
      <c r="K107" s="148"/>
      <c r="L107" s="808" t="s">
        <v>207</v>
      </c>
      <c r="M107" s="808"/>
      <c r="N107" s="808"/>
      <c r="O107" s="808"/>
      <c r="P107" s="149"/>
      <c r="Q107" s="142"/>
      <c r="R107" s="148"/>
      <c r="S107" s="808" t="s">
        <v>208</v>
      </c>
      <c r="T107" s="808"/>
      <c r="U107" s="808"/>
      <c r="V107" s="808"/>
      <c r="W107" s="149"/>
      <c r="X107" s="143"/>
      <c r="Z107" s="138"/>
      <c r="AF107" s="137"/>
      <c r="AH107" s="147"/>
      <c r="AI107" s="148"/>
      <c r="AJ107" s="808" t="s">
        <v>206</v>
      </c>
      <c r="AK107" s="808"/>
      <c r="AL107" s="808"/>
      <c r="AM107" s="808"/>
      <c r="AN107" s="149"/>
      <c r="AO107" s="142"/>
      <c r="AP107" s="148"/>
      <c r="AQ107" s="808" t="s">
        <v>207</v>
      </c>
      <c r="AR107" s="808"/>
      <c r="AS107" s="808"/>
      <c r="AT107" s="808"/>
      <c r="AU107" s="149"/>
      <c r="AV107" s="142"/>
      <c r="AW107" s="148"/>
      <c r="AX107" s="808" t="s">
        <v>208</v>
      </c>
      <c r="AY107" s="808"/>
      <c r="AZ107" s="808"/>
      <c r="BA107" s="808"/>
      <c r="BB107" s="149"/>
      <c r="BC107" s="143"/>
      <c r="BE107" s="138"/>
      <c r="BK107" s="137"/>
      <c r="BM107" s="147"/>
      <c r="BN107" s="148"/>
      <c r="BO107" s="808" t="s">
        <v>206</v>
      </c>
      <c r="BP107" s="808"/>
      <c r="BQ107" s="808"/>
      <c r="BR107" s="808"/>
      <c r="BS107" s="149"/>
      <c r="BT107" s="142"/>
      <c r="BU107" s="148"/>
      <c r="BV107" s="808" t="s">
        <v>207</v>
      </c>
      <c r="BW107" s="808"/>
      <c r="BX107" s="808"/>
      <c r="BY107" s="808"/>
      <c r="BZ107" s="149"/>
      <c r="CA107" s="142"/>
      <c r="CB107" s="148"/>
      <c r="CC107" s="808" t="s">
        <v>208</v>
      </c>
      <c r="CD107" s="808"/>
      <c r="CE107" s="808"/>
      <c r="CF107" s="808"/>
      <c r="CG107" s="149"/>
      <c r="CH107" s="143"/>
      <c r="CJ107" s="138"/>
    </row>
    <row r="108" spans="1:88" ht="7.5" customHeight="1">
      <c r="A108" s="137"/>
      <c r="C108" s="147"/>
      <c r="D108" s="150"/>
      <c r="E108" s="809"/>
      <c r="F108" s="809"/>
      <c r="G108" s="809"/>
      <c r="H108" s="809"/>
      <c r="I108" s="151"/>
      <c r="J108" s="142"/>
      <c r="K108" s="150"/>
      <c r="L108" s="809"/>
      <c r="M108" s="809"/>
      <c r="N108" s="809"/>
      <c r="O108" s="809"/>
      <c r="P108" s="151"/>
      <c r="Q108" s="142"/>
      <c r="R108" s="150"/>
      <c r="S108" s="809"/>
      <c r="T108" s="809"/>
      <c r="U108" s="809"/>
      <c r="V108" s="809"/>
      <c r="W108" s="151"/>
      <c r="X108" s="143"/>
      <c r="Z108" s="138"/>
      <c r="AF108" s="137"/>
      <c r="AH108" s="147"/>
      <c r="AI108" s="150"/>
      <c r="AJ108" s="809"/>
      <c r="AK108" s="809"/>
      <c r="AL108" s="809"/>
      <c r="AM108" s="809"/>
      <c r="AN108" s="151"/>
      <c r="AO108" s="142"/>
      <c r="AP108" s="150"/>
      <c r="AQ108" s="809"/>
      <c r="AR108" s="809"/>
      <c r="AS108" s="809"/>
      <c r="AT108" s="809"/>
      <c r="AU108" s="151"/>
      <c r="AV108" s="142"/>
      <c r="AW108" s="150"/>
      <c r="AX108" s="809"/>
      <c r="AY108" s="809"/>
      <c r="AZ108" s="809"/>
      <c r="BA108" s="809"/>
      <c r="BB108" s="151"/>
      <c r="BC108" s="143"/>
      <c r="BE108" s="138"/>
      <c r="BK108" s="137"/>
      <c r="BM108" s="147"/>
      <c r="BN108" s="150"/>
      <c r="BO108" s="809"/>
      <c r="BP108" s="809"/>
      <c r="BQ108" s="809"/>
      <c r="BR108" s="809"/>
      <c r="BS108" s="151"/>
      <c r="BT108" s="142"/>
      <c r="BU108" s="150"/>
      <c r="BV108" s="809"/>
      <c r="BW108" s="809"/>
      <c r="BX108" s="809"/>
      <c r="BY108" s="809"/>
      <c r="BZ108" s="151"/>
      <c r="CA108" s="142"/>
      <c r="CB108" s="150"/>
      <c r="CC108" s="809"/>
      <c r="CD108" s="809"/>
      <c r="CE108" s="809"/>
      <c r="CF108" s="809"/>
      <c r="CG108" s="151"/>
      <c r="CH108" s="143"/>
      <c r="CJ108" s="138"/>
    </row>
    <row r="109" spans="1:88" ht="7.5" customHeight="1">
      <c r="A109" s="137"/>
      <c r="C109" s="147"/>
      <c r="D109" s="152"/>
      <c r="E109" s="810"/>
      <c r="F109" s="810"/>
      <c r="G109" s="810"/>
      <c r="H109" s="810"/>
      <c r="I109" s="153"/>
      <c r="J109" s="142"/>
      <c r="K109" s="152"/>
      <c r="L109" s="810"/>
      <c r="M109" s="810"/>
      <c r="N109" s="810"/>
      <c r="O109" s="810"/>
      <c r="P109" s="153"/>
      <c r="Q109" s="142"/>
      <c r="R109" s="152"/>
      <c r="S109" s="810"/>
      <c r="T109" s="810"/>
      <c r="U109" s="810"/>
      <c r="V109" s="810"/>
      <c r="W109" s="153"/>
      <c r="X109" s="143"/>
      <c r="Z109" s="138"/>
      <c r="AF109" s="137"/>
      <c r="AH109" s="147"/>
      <c r="AI109" s="152"/>
      <c r="AJ109" s="810"/>
      <c r="AK109" s="810"/>
      <c r="AL109" s="810"/>
      <c r="AM109" s="810"/>
      <c r="AN109" s="153"/>
      <c r="AO109" s="142"/>
      <c r="AP109" s="152"/>
      <c r="AQ109" s="810"/>
      <c r="AR109" s="810"/>
      <c r="AS109" s="810"/>
      <c r="AT109" s="810"/>
      <c r="AU109" s="153"/>
      <c r="AV109" s="142"/>
      <c r="AW109" s="152"/>
      <c r="AX109" s="810"/>
      <c r="AY109" s="810"/>
      <c r="AZ109" s="810"/>
      <c r="BA109" s="810"/>
      <c r="BB109" s="153"/>
      <c r="BC109" s="143"/>
      <c r="BE109" s="138"/>
      <c r="BK109" s="137"/>
      <c r="BM109" s="147"/>
      <c r="BN109" s="152"/>
      <c r="BO109" s="810"/>
      <c r="BP109" s="810"/>
      <c r="BQ109" s="810"/>
      <c r="BR109" s="810"/>
      <c r="BS109" s="153"/>
      <c r="BT109" s="142"/>
      <c r="BU109" s="152"/>
      <c r="BV109" s="810"/>
      <c r="BW109" s="810"/>
      <c r="BX109" s="810"/>
      <c r="BY109" s="810"/>
      <c r="BZ109" s="153"/>
      <c r="CA109" s="142"/>
      <c r="CB109" s="152"/>
      <c r="CC109" s="810"/>
      <c r="CD109" s="810"/>
      <c r="CE109" s="810"/>
      <c r="CF109" s="810"/>
      <c r="CG109" s="153"/>
      <c r="CH109" s="143"/>
      <c r="CJ109" s="138"/>
    </row>
    <row r="110" spans="1:88" ht="7.5" customHeight="1">
      <c r="A110" s="137"/>
      <c r="C110" s="147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3"/>
      <c r="Z110" s="138"/>
      <c r="AF110" s="137"/>
      <c r="AH110" s="147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3"/>
      <c r="BE110" s="138"/>
      <c r="BK110" s="137"/>
      <c r="BM110" s="147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3"/>
      <c r="CJ110" s="138"/>
    </row>
    <row r="111" spans="1:88" ht="7.5" customHeight="1">
      <c r="A111" s="137"/>
      <c r="C111" s="147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3"/>
      <c r="Z111" s="138"/>
      <c r="AF111" s="137"/>
      <c r="AH111" s="147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3"/>
      <c r="BE111" s="138"/>
      <c r="BK111" s="137"/>
      <c r="BM111" s="147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2"/>
      <c r="BZ111" s="142"/>
      <c r="CA111" s="142"/>
      <c r="CB111" s="142"/>
      <c r="CC111" s="142"/>
      <c r="CD111" s="142"/>
      <c r="CE111" s="142"/>
      <c r="CF111" s="142"/>
      <c r="CG111" s="142"/>
      <c r="CH111" s="143"/>
      <c r="CJ111" s="138"/>
    </row>
    <row r="112" spans="1:88" ht="7.5" customHeight="1">
      <c r="A112" s="137"/>
      <c r="C112" s="147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3"/>
      <c r="Z112" s="138"/>
      <c r="AF112" s="137"/>
      <c r="AH112" s="147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3"/>
      <c r="BE112" s="138"/>
      <c r="BK112" s="137"/>
      <c r="BM112" s="147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3"/>
      <c r="CJ112" s="138"/>
    </row>
    <row r="113" spans="1:88" ht="7.5" customHeight="1">
      <c r="A113" s="137"/>
      <c r="C113" s="147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3"/>
      <c r="Z113" s="138"/>
      <c r="AF113" s="137"/>
      <c r="AH113" s="147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3"/>
      <c r="BE113" s="138"/>
      <c r="BK113" s="137"/>
      <c r="BM113" s="147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3"/>
      <c r="CJ113" s="138"/>
    </row>
    <row r="114" spans="1:88" ht="7.5" customHeight="1">
      <c r="A114" s="137"/>
      <c r="C114" s="147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3"/>
      <c r="Z114" s="138"/>
      <c r="AF114" s="137"/>
      <c r="AH114" s="147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3"/>
      <c r="BE114" s="138"/>
      <c r="BK114" s="137"/>
      <c r="BM114" s="147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3"/>
      <c r="CJ114" s="138"/>
    </row>
    <row r="115" spans="1:88" ht="7.5" customHeight="1">
      <c r="A115" s="137"/>
      <c r="C115" s="147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3"/>
      <c r="Z115" s="138"/>
      <c r="AF115" s="137"/>
      <c r="AH115" s="147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3"/>
      <c r="BE115" s="138"/>
      <c r="BK115" s="137"/>
      <c r="BM115" s="147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3"/>
      <c r="CJ115" s="138"/>
    </row>
    <row r="116" spans="1:88" ht="7.5" customHeight="1">
      <c r="A116" s="137"/>
      <c r="C116" s="147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3"/>
      <c r="Z116" s="138"/>
      <c r="AF116" s="137"/>
      <c r="AH116" s="147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3"/>
      <c r="BE116" s="138"/>
      <c r="BK116" s="137"/>
      <c r="BM116" s="147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3"/>
      <c r="CJ116" s="138"/>
    </row>
    <row r="117" spans="1:88" ht="7.5" customHeight="1">
      <c r="A117" s="137"/>
      <c r="C117" s="147"/>
      <c r="D117" s="148"/>
      <c r="E117" s="808" t="s">
        <v>209</v>
      </c>
      <c r="F117" s="808"/>
      <c r="G117" s="808"/>
      <c r="H117" s="808"/>
      <c r="I117" s="149"/>
      <c r="J117" s="142"/>
      <c r="K117" s="148"/>
      <c r="L117" s="808" t="s">
        <v>210</v>
      </c>
      <c r="M117" s="808"/>
      <c r="N117" s="808"/>
      <c r="O117" s="808"/>
      <c r="P117" s="149"/>
      <c r="Q117" s="142"/>
      <c r="R117" s="148"/>
      <c r="S117" s="811" t="s">
        <v>211</v>
      </c>
      <c r="T117" s="811"/>
      <c r="U117" s="811"/>
      <c r="V117" s="811"/>
      <c r="W117" s="149"/>
      <c r="X117" s="143"/>
      <c r="Z117" s="138"/>
      <c r="AF117" s="137"/>
      <c r="AH117" s="147"/>
      <c r="AI117" s="148"/>
      <c r="AJ117" s="808" t="s">
        <v>209</v>
      </c>
      <c r="AK117" s="808"/>
      <c r="AL117" s="808"/>
      <c r="AM117" s="808"/>
      <c r="AN117" s="149"/>
      <c r="AO117" s="142"/>
      <c r="AP117" s="148"/>
      <c r="AQ117" s="808" t="s">
        <v>210</v>
      </c>
      <c r="AR117" s="808"/>
      <c r="AS117" s="808"/>
      <c r="AT117" s="808"/>
      <c r="AU117" s="149"/>
      <c r="AV117" s="142"/>
      <c r="AW117" s="148"/>
      <c r="AX117" s="811" t="s">
        <v>211</v>
      </c>
      <c r="AY117" s="811"/>
      <c r="AZ117" s="811"/>
      <c r="BA117" s="811"/>
      <c r="BB117" s="149"/>
      <c r="BC117" s="143"/>
      <c r="BE117" s="138"/>
      <c r="BK117" s="137"/>
      <c r="BM117" s="147"/>
      <c r="BN117" s="148"/>
      <c r="BO117" s="808" t="s">
        <v>209</v>
      </c>
      <c r="BP117" s="808"/>
      <c r="BQ117" s="808"/>
      <c r="BR117" s="808"/>
      <c r="BS117" s="149"/>
      <c r="BT117" s="142"/>
      <c r="BU117" s="148"/>
      <c r="BV117" s="808" t="s">
        <v>210</v>
      </c>
      <c r="BW117" s="808"/>
      <c r="BX117" s="808"/>
      <c r="BY117" s="808"/>
      <c r="BZ117" s="149"/>
      <c r="CA117" s="142"/>
      <c r="CB117" s="148"/>
      <c r="CC117" s="811" t="s">
        <v>211</v>
      </c>
      <c r="CD117" s="811"/>
      <c r="CE117" s="811"/>
      <c r="CF117" s="811"/>
      <c r="CG117" s="149"/>
      <c r="CH117" s="143"/>
      <c r="CJ117" s="138"/>
    </row>
    <row r="118" spans="1:88" ht="7.5" customHeight="1">
      <c r="A118" s="137"/>
      <c r="C118" s="147"/>
      <c r="D118" s="150"/>
      <c r="E118" s="809"/>
      <c r="F118" s="809"/>
      <c r="G118" s="809"/>
      <c r="H118" s="809"/>
      <c r="I118" s="151"/>
      <c r="J118" s="142"/>
      <c r="K118" s="150"/>
      <c r="L118" s="809"/>
      <c r="M118" s="809"/>
      <c r="N118" s="809"/>
      <c r="O118" s="809"/>
      <c r="P118" s="151"/>
      <c r="Q118" s="142"/>
      <c r="R118" s="150"/>
      <c r="S118" s="812"/>
      <c r="T118" s="812"/>
      <c r="U118" s="812"/>
      <c r="V118" s="812"/>
      <c r="W118" s="151"/>
      <c r="X118" s="143"/>
      <c r="Z118" s="138"/>
      <c r="AF118" s="137"/>
      <c r="AH118" s="147"/>
      <c r="AI118" s="150"/>
      <c r="AJ118" s="809"/>
      <c r="AK118" s="809"/>
      <c r="AL118" s="809"/>
      <c r="AM118" s="809"/>
      <c r="AN118" s="151"/>
      <c r="AO118" s="142"/>
      <c r="AP118" s="150"/>
      <c r="AQ118" s="809"/>
      <c r="AR118" s="809"/>
      <c r="AS118" s="809"/>
      <c r="AT118" s="809"/>
      <c r="AU118" s="151"/>
      <c r="AV118" s="142"/>
      <c r="AW118" s="150"/>
      <c r="AX118" s="812"/>
      <c r="AY118" s="812"/>
      <c r="AZ118" s="812"/>
      <c r="BA118" s="812"/>
      <c r="BB118" s="151"/>
      <c r="BC118" s="143"/>
      <c r="BE118" s="138"/>
      <c r="BK118" s="137"/>
      <c r="BM118" s="147"/>
      <c r="BN118" s="150"/>
      <c r="BO118" s="809"/>
      <c r="BP118" s="809"/>
      <c r="BQ118" s="809"/>
      <c r="BR118" s="809"/>
      <c r="BS118" s="151"/>
      <c r="BT118" s="142"/>
      <c r="BU118" s="150"/>
      <c r="BV118" s="809"/>
      <c r="BW118" s="809"/>
      <c r="BX118" s="809"/>
      <c r="BY118" s="809"/>
      <c r="BZ118" s="151"/>
      <c r="CA118" s="142"/>
      <c r="CB118" s="150"/>
      <c r="CC118" s="812"/>
      <c r="CD118" s="812"/>
      <c r="CE118" s="812"/>
      <c r="CF118" s="812"/>
      <c r="CG118" s="151"/>
      <c r="CH118" s="143"/>
      <c r="CJ118" s="138"/>
    </row>
    <row r="119" spans="1:88" ht="7.5" customHeight="1">
      <c r="A119" s="137"/>
      <c r="C119" s="147"/>
      <c r="D119" s="152"/>
      <c r="E119" s="810"/>
      <c r="F119" s="810"/>
      <c r="G119" s="810"/>
      <c r="H119" s="810"/>
      <c r="I119" s="153"/>
      <c r="J119" s="142"/>
      <c r="K119" s="152"/>
      <c r="L119" s="810"/>
      <c r="M119" s="810"/>
      <c r="N119" s="810"/>
      <c r="O119" s="810"/>
      <c r="P119" s="153"/>
      <c r="Q119" s="142"/>
      <c r="R119" s="152"/>
      <c r="S119" s="813"/>
      <c r="T119" s="813"/>
      <c r="U119" s="813"/>
      <c r="V119" s="813"/>
      <c r="W119" s="153"/>
      <c r="X119" s="143"/>
      <c r="Z119" s="138"/>
      <c r="AF119" s="137"/>
      <c r="AH119" s="147"/>
      <c r="AI119" s="152"/>
      <c r="AJ119" s="810"/>
      <c r="AK119" s="810"/>
      <c r="AL119" s="810"/>
      <c r="AM119" s="810"/>
      <c r="AN119" s="153"/>
      <c r="AO119" s="142"/>
      <c r="AP119" s="152"/>
      <c r="AQ119" s="810"/>
      <c r="AR119" s="810"/>
      <c r="AS119" s="810"/>
      <c r="AT119" s="810"/>
      <c r="AU119" s="153"/>
      <c r="AV119" s="142"/>
      <c r="AW119" s="152"/>
      <c r="AX119" s="813"/>
      <c r="AY119" s="813"/>
      <c r="AZ119" s="813"/>
      <c r="BA119" s="813"/>
      <c r="BB119" s="153"/>
      <c r="BC119" s="143"/>
      <c r="BE119" s="138"/>
      <c r="BK119" s="137"/>
      <c r="BM119" s="147"/>
      <c r="BN119" s="152"/>
      <c r="BO119" s="810"/>
      <c r="BP119" s="810"/>
      <c r="BQ119" s="810"/>
      <c r="BR119" s="810"/>
      <c r="BS119" s="153"/>
      <c r="BT119" s="142"/>
      <c r="BU119" s="152"/>
      <c r="BV119" s="810"/>
      <c r="BW119" s="810"/>
      <c r="BX119" s="810"/>
      <c r="BY119" s="810"/>
      <c r="BZ119" s="153"/>
      <c r="CA119" s="142"/>
      <c r="CB119" s="152"/>
      <c r="CC119" s="813"/>
      <c r="CD119" s="813"/>
      <c r="CE119" s="813"/>
      <c r="CF119" s="813"/>
      <c r="CG119" s="153"/>
      <c r="CH119" s="143"/>
      <c r="CJ119" s="138"/>
    </row>
    <row r="120" spans="1:88" ht="7.5" customHeight="1">
      <c r="A120" s="137"/>
      <c r="C120" s="147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7"/>
      <c r="S120" s="141"/>
      <c r="T120" s="141"/>
      <c r="U120" s="141"/>
      <c r="V120" s="141"/>
      <c r="W120" s="143"/>
      <c r="X120" s="143"/>
      <c r="Z120" s="138"/>
      <c r="AF120" s="137"/>
      <c r="AH120" s="147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7"/>
      <c r="AX120" s="141"/>
      <c r="AY120" s="141"/>
      <c r="AZ120" s="141"/>
      <c r="BA120" s="141"/>
      <c r="BB120" s="143"/>
      <c r="BC120" s="143"/>
      <c r="BE120" s="138"/>
      <c r="BK120" s="137"/>
      <c r="BM120" s="147"/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7"/>
      <c r="CC120" s="141"/>
      <c r="CD120" s="141"/>
      <c r="CE120" s="141"/>
      <c r="CF120" s="141"/>
      <c r="CG120" s="143"/>
      <c r="CH120" s="143"/>
      <c r="CJ120" s="138"/>
    </row>
    <row r="121" spans="1:88" ht="7.5" customHeight="1">
      <c r="A121" s="137"/>
      <c r="C121" s="147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7"/>
      <c r="S121" s="141"/>
      <c r="T121" s="141"/>
      <c r="U121" s="141"/>
      <c r="V121" s="141"/>
      <c r="W121" s="143"/>
      <c r="X121" s="143"/>
      <c r="Z121" s="138"/>
      <c r="AF121" s="137"/>
      <c r="AH121" s="147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7"/>
      <c r="AX121" s="141"/>
      <c r="AY121" s="141"/>
      <c r="AZ121" s="141"/>
      <c r="BA121" s="141"/>
      <c r="BB121" s="143"/>
      <c r="BC121" s="143"/>
      <c r="BE121" s="138"/>
      <c r="BK121" s="137"/>
      <c r="BM121" s="147"/>
      <c r="BN121" s="141"/>
      <c r="BO121" s="141"/>
      <c r="BP121" s="141"/>
      <c r="BQ121" s="141"/>
      <c r="BR121" s="141"/>
      <c r="BS121" s="141"/>
      <c r="BT121" s="141"/>
      <c r="BU121" s="141"/>
      <c r="BV121" s="141"/>
      <c r="BW121" s="141"/>
      <c r="BX121" s="141"/>
      <c r="BY121" s="141"/>
      <c r="BZ121" s="141"/>
      <c r="CA121" s="141"/>
      <c r="CB121" s="147"/>
      <c r="CC121" s="141"/>
      <c r="CD121" s="141"/>
      <c r="CE121" s="141"/>
      <c r="CF121" s="141"/>
      <c r="CG121" s="143"/>
      <c r="CH121" s="143"/>
      <c r="CJ121" s="138"/>
    </row>
    <row r="122" spans="1:88" ht="7.5" customHeight="1">
      <c r="A122" s="137"/>
      <c r="C122" s="147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7"/>
      <c r="S122" s="141"/>
      <c r="T122" s="141"/>
      <c r="U122" s="141"/>
      <c r="V122" s="141"/>
      <c r="W122" s="143"/>
      <c r="X122" s="143"/>
      <c r="Z122" s="138"/>
      <c r="AF122" s="137"/>
      <c r="AH122" s="147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7"/>
      <c r="AX122" s="141"/>
      <c r="AY122" s="141"/>
      <c r="AZ122" s="141"/>
      <c r="BA122" s="141"/>
      <c r="BB122" s="143"/>
      <c r="BC122" s="143"/>
      <c r="BE122" s="138"/>
      <c r="BK122" s="137"/>
      <c r="BM122" s="147"/>
      <c r="BN122" s="141"/>
      <c r="BO122" s="141"/>
      <c r="BP122" s="141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1"/>
      <c r="CA122" s="141"/>
      <c r="CB122" s="147"/>
      <c r="CC122" s="141"/>
      <c r="CD122" s="141"/>
      <c r="CE122" s="141"/>
      <c r="CF122" s="141"/>
      <c r="CG122" s="143"/>
      <c r="CH122" s="143"/>
      <c r="CJ122" s="138"/>
    </row>
    <row r="123" spans="1:88" ht="7.5" customHeight="1">
      <c r="A123" s="137"/>
      <c r="C123" s="147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7"/>
      <c r="S123" s="141"/>
      <c r="T123" s="141"/>
      <c r="U123" s="141"/>
      <c r="V123" s="141"/>
      <c r="W123" s="143"/>
      <c r="X123" s="143"/>
      <c r="Z123" s="138"/>
      <c r="AF123" s="137"/>
      <c r="AH123" s="147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7"/>
      <c r="AX123" s="141"/>
      <c r="AY123" s="141"/>
      <c r="AZ123" s="141"/>
      <c r="BA123" s="141"/>
      <c r="BB123" s="143"/>
      <c r="BC123" s="143"/>
      <c r="BE123" s="138"/>
      <c r="BK123" s="137"/>
      <c r="BM123" s="147"/>
      <c r="BN123" s="141"/>
      <c r="BO123" s="141"/>
      <c r="BP123" s="141"/>
      <c r="BQ123" s="141"/>
      <c r="BR123" s="141"/>
      <c r="BS123" s="141"/>
      <c r="BT123" s="141"/>
      <c r="BU123" s="141"/>
      <c r="BV123" s="141"/>
      <c r="BW123" s="141"/>
      <c r="BX123" s="141"/>
      <c r="BY123" s="141"/>
      <c r="BZ123" s="141"/>
      <c r="CA123" s="141"/>
      <c r="CB123" s="147"/>
      <c r="CC123" s="141"/>
      <c r="CD123" s="141"/>
      <c r="CE123" s="141"/>
      <c r="CF123" s="141"/>
      <c r="CG123" s="143"/>
      <c r="CH123" s="143"/>
      <c r="CJ123" s="138"/>
    </row>
    <row r="124" spans="1:88" ht="7.5" customHeight="1">
      <c r="A124" s="137"/>
      <c r="C124" s="147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7"/>
      <c r="S124" s="141"/>
      <c r="T124" s="141"/>
      <c r="U124" s="141"/>
      <c r="V124" s="141"/>
      <c r="W124" s="143"/>
      <c r="X124" s="143"/>
      <c r="Z124" s="138"/>
      <c r="AF124" s="137"/>
      <c r="AH124" s="147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7"/>
      <c r="AX124" s="141"/>
      <c r="AY124" s="141"/>
      <c r="AZ124" s="141"/>
      <c r="BA124" s="141"/>
      <c r="BB124" s="143"/>
      <c r="BC124" s="143"/>
      <c r="BE124" s="138"/>
      <c r="BK124" s="137"/>
      <c r="BM124" s="147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7"/>
      <c r="CC124" s="141"/>
      <c r="CD124" s="141"/>
      <c r="CE124" s="141"/>
      <c r="CF124" s="141"/>
      <c r="CG124" s="143"/>
      <c r="CH124" s="143"/>
      <c r="CJ124" s="138"/>
    </row>
    <row r="125" spans="1:88" ht="7.5" customHeight="1">
      <c r="A125" s="137"/>
      <c r="C125" s="147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7"/>
      <c r="S125" s="141"/>
      <c r="T125" s="141"/>
      <c r="U125" s="141"/>
      <c r="V125" s="141"/>
      <c r="W125" s="143"/>
      <c r="X125" s="143"/>
      <c r="Z125" s="138"/>
      <c r="AF125" s="137"/>
      <c r="AH125" s="147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7"/>
      <c r="AX125" s="141"/>
      <c r="AY125" s="141"/>
      <c r="AZ125" s="141"/>
      <c r="BA125" s="141"/>
      <c r="BB125" s="143"/>
      <c r="BC125" s="143"/>
      <c r="BE125" s="138"/>
      <c r="BK125" s="137"/>
      <c r="BM125" s="147"/>
      <c r="BN125" s="141"/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1"/>
      <c r="CA125" s="141"/>
      <c r="CB125" s="147"/>
      <c r="CC125" s="141"/>
      <c r="CD125" s="141"/>
      <c r="CE125" s="141"/>
      <c r="CF125" s="141"/>
      <c r="CG125" s="143"/>
      <c r="CH125" s="143"/>
      <c r="CJ125" s="138"/>
    </row>
    <row r="126" spans="1:88" ht="4.5" customHeight="1">
      <c r="A126" s="137"/>
      <c r="C126" s="147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55"/>
      <c r="S126" s="144"/>
      <c r="T126" s="144"/>
      <c r="U126" s="144"/>
      <c r="V126" s="144"/>
      <c r="W126" s="145"/>
      <c r="X126" s="143"/>
      <c r="Z126" s="138"/>
      <c r="AF126" s="137"/>
      <c r="AH126" s="147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55"/>
      <c r="AX126" s="144"/>
      <c r="AY126" s="144"/>
      <c r="AZ126" s="144"/>
      <c r="BA126" s="144"/>
      <c r="BB126" s="145"/>
      <c r="BC126" s="143"/>
      <c r="BE126" s="138"/>
      <c r="BK126" s="137"/>
      <c r="BM126" s="147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55"/>
      <c r="CC126" s="144"/>
      <c r="CD126" s="144"/>
      <c r="CE126" s="144"/>
      <c r="CF126" s="144"/>
      <c r="CG126" s="145"/>
      <c r="CH126" s="143"/>
      <c r="CJ126" s="138"/>
    </row>
    <row r="127" spans="1:88" ht="11.25" customHeight="1">
      <c r="A127" s="137"/>
      <c r="C127" s="147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804" t="s">
        <v>212</v>
      </c>
      <c r="S127" s="804"/>
      <c r="T127" s="804"/>
      <c r="U127" s="804"/>
      <c r="V127" s="804"/>
      <c r="W127" s="804"/>
      <c r="X127" s="143"/>
      <c r="Z127" s="138"/>
      <c r="AF127" s="137"/>
      <c r="AH127" s="147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804" t="s">
        <v>212</v>
      </c>
      <c r="AX127" s="804"/>
      <c r="AY127" s="804"/>
      <c r="AZ127" s="804"/>
      <c r="BA127" s="804"/>
      <c r="BB127" s="804"/>
      <c r="BC127" s="143"/>
      <c r="BE127" s="138"/>
      <c r="BK127" s="137"/>
      <c r="BM127" s="147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804" t="s">
        <v>212</v>
      </c>
      <c r="CC127" s="804"/>
      <c r="CD127" s="804"/>
      <c r="CE127" s="804"/>
      <c r="CF127" s="804"/>
      <c r="CG127" s="804"/>
      <c r="CH127" s="143"/>
      <c r="CJ127" s="138"/>
    </row>
    <row r="128" spans="1:88" ht="3.75" customHeight="1">
      <c r="A128" s="137"/>
      <c r="C128" s="155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5"/>
      <c r="Z128" s="138"/>
      <c r="AF128" s="137"/>
      <c r="AH128" s="155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5"/>
      <c r="BE128" s="138"/>
      <c r="BK128" s="137"/>
      <c r="BM128" s="155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5"/>
      <c r="CJ128" s="138"/>
    </row>
    <row r="129" spans="1:88" ht="4.5" customHeight="1">
      <c r="A129" s="137"/>
      <c r="Z129" s="138"/>
      <c r="AF129" s="137"/>
      <c r="BE129" s="138"/>
      <c r="BK129" s="137"/>
      <c r="CJ129" s="138"/>
    </row>
    <row r="130" spans="1:88" ht="12" customHeight="1">
      <c r="A130" s="137"/>
      <c r="D130" s="156" t="s">
        <v>213</v>
      </c>
      <c r="K130" s="133"/>
      <c r="L130" s="134"/>
      <c r="M130" s="134"/>
      <c r="N130" s="134"/>
      <c r="O130" s="134"/>
      <c r="P130" s="135"/>
      <c r="R130" s="133"/>
      <c r="S130" s="134"/>
      <c r="T130" s="134"/>
      <c r="U130" s="134"/>
      <c r="V130" s="134"/>
      <c r="W130" s="135"/>
      <c r="Z130" s="138"/>
      <c r="AF130" s="137"/>
      <c r="AL130" s="156" t="s">
        <v>214</v>
      </c>
      <c r="AX130" s="132" t="s">
        <v>168</v>
      </c>
      <c r="BE130" s="138"/>
      <c r="BK130" s="137"/>
      <c r="BP130" s="156" t="s">
        <v>169</v>
      </c>
      <c r="CB130" s="132" t="s">
        <v>168</v>
      </c>
      <c r="CJ130" s="138"/>
    </row>
    <row r="131" spans="1:88" ht="12" customHeight="1">
      <c r="A131" s="137"/>
      <c r="D131" s="157" t="s">
        <v>170</v>
      </c>
      <c r="K131" s="158"/>
      <c r="L131" s="159"/>
      <c r="M131" s="159"/>
      <c r="N131" s="159"/>
      <c r="O131" s="159"/>
      <c r="P131" s="160"/>
      <c r="R131" s="158"/>
      <c r="S131" s="159"/>
      <c r="T131" s="159"/>
      <c r="U131" s="159"/>
      <c r="V131" s="159"/>
      <c r="W131" s="160"/>
      <c r="Z131" s="138"/>
      <c r="AF131" s="137"/>
      <c r="BE131" s="138"/>
      <c r="BK131" s="137"/>
      <c r="CJ131" s="138"/>
    </row>
    <row r="132" spans="1:88" ht="3" customHeight="1">
      <c r="A132" s="137"/>
      <c r="Z132" s="138"/>
      <c r="AF132" s="137"/>
      <c r="BE132" s="138"/>
      <c r="BK132" s="137"/>
      <c r="CJ132" s="138"/>
    </row>
    <row r="133" spans="1:88" ht="13.5">
      <c r="A133" s="137"/>
      <c r="H133" s="161" t="s">
        <v>169</v>
      </c>
      <c r="S133" s="132" t="s">
        <v>168</v>
      </c>
      <c r="Z133" s="138"/>
      <c r="AF133" s="137"/>
      <c r="BE133" s="138"/>
      <c r="BK133" s="137"/>
      <c r="CJ133" s="138"/>
    </row>
    <row r="134" spans="1:88" ht="7.5" customHeight="1">
      <c r="A134" s="137"/>
      <c r="Z134" s="138"/>
      <c r="AF134" s="137"/>
      <c r="BE134" s="138"/>
      <c r="BK134" s="137"/>
      <c r="CJ134" s="138"/>
    </row>
    <row r="135" spans="1:88" ht="9.75" customHeight="1">
      <c r="A135" s="137"/>
      <c r="Z135" s="138"/>
      <c r="AF135" s="137"/>
      <c r="BE135" s="138"/>
      <c r="BK135" s="137"/>
      <c r="CJ135" s="138"/>
    </row>
    <row r="136" spans="1:88" ht="10.5" customHeight="1">
      <c r="A136" s="137"/>
      <c r="Z136" s="138"/>
      <c r="AC136" s="175"/>
      <c r="AF136" s="137"/>
      <c r="BE136" s="138"/>
      <c r="BH136" s="175"/>
      <c r="BK136" s="137"/>
      <c r="CJ136" s="138"/>
    </row>
    <row r="137" spans="1:88" ht="10.5" customHeight="1">
      <c r="A137" s="158"/>
      <c r="B137" s="159"/>
      <c r="C137" s="159"/>
      <c r="D137" s="159"/>
      <c r="E137" s="159"/>
      <c r="F137" s="159"/>
      <c r="G137" s="159"/>
      <c r="H137" s="159"/>
      <c r="I137" s="159"/>
      <c r="J137" s="872"/>
      <c r="K137" s="872"/>
      <c r="L137" s="872"/>
      <c r="M137" s="872"/>
      <c r="N137" s="872"/>
      <c r="O137" s="872"/>
      <c r="P137" s="872"/>
      <c r="Q137" s="872"/>
      <c r="R137" s="872"/>
      <c r="S137" s="872"/>
      <c r="T137" s="872"/>
      <c r="U137" s="872"/>
      <c r="V137" s="872"/>
      <c r="W137" s="872"/>
      <c r="X137" s="872"/>
      <c r="Y137" s="872"/>
      <c r="Z137" s="873"/>
      <c r="AC137" s="175"/>
      <c r="AF137" s="158"/>
      <c r="AG137" s="159"/>
      <c r="AH137" s="159"/>
      <c r="AI137" s="159"/>
      <c r="AJ137" s="159"/>
      <c r="AK137" s="159"/>
      <c r="AL137" s="159"/>
      <c r="AM137" s="159"/>
      <c r="AN137" s="159"/>
      <c r="AO137" s="872"/>
      <c r="AP137" s="872"/>
      <c r="AQ137" s="872"/>
      <c r="AR137" s="872"/>
      <c r="AS137" s="872"/>
      <c r="AT137" s="872"/>
      <c r="AU137" s="872"/>
      <c r="AV137" s="872"/>
      <c r="AW137" s="872"/>
      <c r="AX137" s="872"/>
      <c r="AY137" s="872"/>
      <c r="AZ137" s="872"/>
      <c r="BA137" s="872"/>
      <c r="BB137" s="872"/>
      <c r="BC137" s="872"/>
      <c r="BD137" s="872"/>
      <c r="BE137" s="873"/>
      <c r="BH137" s="175"/>
      <c r="BK137" s="158"/>
      <c r="BL137" s="159"/>
      <c r="BM137" s="159"/>
      <c r="BN137" s="159"/>
      <c r="BO137" s="159"/>
      <c r="BP137" s="159"/>
      <c r="BQ137" s="159"/>
      <c r="BR137" s="159"/>
      <c r="BS137" s="159"/>
      <c r="BT137" s="872"/>
      <c r="BU137" s="872"/>
      <c r="BV137" s="872"/>
      <c r="BW137" s="872"/>
      <c r="BX137" s="872"/>
      <c r="BY137" s="872"/>
      <c r="BZ137" s="872"/>
      <c r="CA137" s="872"/>
      <c r="CB137" s="872"/>
      <c r="CC137" s="872"/>
      <c r="CD137" s="872"/>
      <c r="CE137" s="872"/>
      <c r="CF137" s="872"/>
      <c r="CG137" s="872"/>
      <c r="CH137" s="872"/>
      <c r="CI137" s="872"/>
      <c r="CJ137" s="873"/>
    </row>
    <row r="138" spans="29:60" ht="7.5" customHeight="1">
      <c r="AC138" s="175"/>
      <c r="BH138" s="175"/>
    </row>
    <row r="139" spans="29:60" ht="3" customHeight="1">
      <c r="AC139" s="175"/>
      <c r="BH139" s="175"/>
    </row>
  </sheetData>
  <sheetProtection/>
  <mergeCells count="129">
    <mergeCell ref="C5:G7"/>
    <mergeCell ref="I5:W7"/>
    <mergeCell ref="AH5:AL7"/>
    <mergeCell ref="AN5:BB7"/>
    <mergeCell ref="BM5:BQ7"/>
    <mergeCell ref="BS5:CG7"/>
    <mergeCell ref="J2:N4"/>
    <mergeCell ref="O2:Q4"/>
    <mergeCell ref="AO2:AS4"/>
    <mergeCell ref="AT2:AV4"/>
    <mergeCell ref="BT2:BX4"/>
    <mergeCell ref="BY2:CA4"/>
    <mergeCell ref="BO15:BR17"/>
    <mergeCell ref="BV15:BY17"/>
    <mergeCell ref="C9:G12"/>
    <mergeCell ref="H9:X12"/>
    <mergeCell ref="AH9:AL12"/>
    <mergeCell ref="AM9:BC12"/>
    <mergeCell ref="BV25:BY27"/>
    <mergeCell ref="CC25:CF27"/>
    <mergeCell ref="BM9:BQ12"/>
    <mergeCell ref="BR9:CH12"/>
    <mergeCell ref="E15:H17"/>
    <mergeCell ref="L15:O17"/>
    <mergeCell ref="S15:V17"/>
    <mergeCell ref="AJ15:AM17"/>
    <mergeCell ref="AQ15:AT17"/>
    <mergeCell ref="AX15:BA17"/>
    <mergeCell ref="BY48:CA50"/>
    <mergeCell ref="BT45:CJ45"/>
    <mergeCell ref="CC15:CF17"/>
    <mergeCell ref="E25:H27"/>
    <mergeCell ref="L25:O27"/>
    <mergeCell ref="S25:V27"/>
    <mergeCell ref="AJ25:AM27"/>
    <mergeCell ref="AQ25:AT27"/>
    <mergeCell ref="AX25:BA27"/>
    <mergeCell ref="BO25:BR27"/>
    <mergeCell ref="R35:W35"/>
    <mergeCell ref="AW35:BB35"/>
    <mergeCell ref="J45:Z45"/>
    <mergeCell ref="AO45:BE45"/>
    <mergeCell ref="CB35:CG35"/>
    <mergeCell ref="J48:N50"/>
    <mergeCell ref="O48:Q50"/>
    <mergeCell ref="AO48:AS50"/>
    <mergeCell ref="AT48:AV50"/>
    <mergeCell ref="BT48:BX50"/>
    <mergeCell ref="BM55:BQ58"/>
    <mergeCell ref="BR55:CH58"/>
    <mergeCell ref="C51:G53"/>
    <mergeCell ref="I51:W53"/>
    <mergeCell ref="AH51:AL53"/>
    <mergeCell ref="AN51:BB53"/>
    <mergeCell ref="E61:H63"/>
    <mergeCell ref="L61:O63"/>
    <mergeCell ref="S61:V63"/>
    <mergeCell ref="AJ61:AM63"/>
    <mergeCell ref="BM51:BQ53"/>
    <mergeCell ref="BS51:CG53"/>
    <mergeCell ref="C55:G58"/>
    <mergeCell ref="H55:X58"/>
    <mergeCell ref="AH55:AL58"/>
    <mergeCell ref="AM55:BC58"/>
    <mergeCell ref="BO71:BR73"/>
    <mergeCell ref="BV71:BY73"/>
    <mergeCell ref="CC71:CF73"/>
    <mergeCell ref="AQ61:AT63"/>
    <mergeCell ref="AX61:BA63"/>
    <mergeCell ref="BO61:BR63"/>
    <mergeCell ref="BV61:BY63"/>
    <mergeCell ref="BT94:BX96"/>
    <mergeCell ref="BY94:CA96"/>
    <mergeCell ref="BT91:CJ91"/>
    <mergeCell ref="CC61:CF63"/>
    <mergeCell ref="E71:H73"/>
    <mergeCell ref="L71:O73"/>
    <mergeCell ref="S71:V73"/>
    <mergeCell ref="AJ71:AM73"/>
    <mergeCell ref="AQ71:AT73"/>
    <mergeCell ref="AX71:BA73"/>
    <mergeCell ref="AN97:BB99"/>
    <mergeCell ref="R81:W81"/>
    <mergeCell ref="AW81:BB81"/>
    <mergeCell ref="J91:Z91"/>
    <mergeCell ref="AO91:BE91"/>
    <mergeCell ref="CB81:CG81"/>
    <mergeCell ref="J94:N96"/>
    <mergeCell ref="O94:Q96"/>
    <mergeCell ref="AO94:AS96"/>
    <mergeCell ref="AT94:AV96"/>
    <mergeCell ref="BS97:CG99"/>
    <mergeCell ref="C101:G104"/>
    <mergeCell ref="H101:X104"/>
    <mergeCell ref="AH101:AL104"/>
    <mergeCell ref="AM101:BC104"/>
    <mergeCell ref="BM101:BQ104"/>
    <mergeCell ref="BR101:CH104"/>
    <mergeCell ref="C97:G99"/>
    <mergeCell ref="I97:W99"/>
    <mergeCell ref="AH97:AL99"/>
    <mergeCell ref="E117:H119"/>
    <mergeCell ref="L117:O119"/>
    <mergeCell ref="S117:V119"/>
    <mergeCell ref="AJ117:AM119"/>
    <mergeCell ref="E107:H109"/>
    <mergeCell ref="L107:O109"/>
    <mergeCell ref="S107:V109"/>
    <mergeCell ref="AJ107:AM109"/>
    <mergeCell ref="CZ3:CZ5"/>
    <mergeCell ref="R127:W127"/>
    <mergeCell ref="AW127:BB127"/>
    <mergeCell ref="CB127:CG127"/>
    <mergeCell ref="CY3:CY5"/>
    <mergeCell ref="CC107:CF109"/>
    <mergeCell ref="AQ117:AT119"/>
    <mergeCell ref="AX117:BA119"/>
    <mergeCell ref="BO117:BR119"/>
    <mergeCell ref="CC117:CF119"/>
    <mergeCell ref="J137:Z137"/>
    <mergeCell ref="AO137:BE137"/>
    <mergeCell ref="BT137:CJ137"/>
    <mergeCell ref="CY10:CY13"/>
    <mergeCell ref="AQ107:AT109"/>
    <mergeCell ref="AX107:BA109"/>
    <mergeCell ref="BO107:BR109"/>
    <mergeCell ref="BV107:BY109"/>
    <mergeCell ref="BV117:BY119"/>
    <mergeCell ref="BM97:BQ99"/>
  </mergeCells>
  <printOptions/>
  <pageMargins left="0.23" right="0.2" top="0.23" bottom="0.22" header="0.21" footer="0.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バレーボールIF用紙</dc:title>
  <dc:subject>2009年度用</dc:subject>
  <dc:creator>岩手中体連　遠藤</dc:creator>
  <cp:keywords/>
  <dc:description/>
  <cp:lastModifiedBy>T Endo</cp:lastModifiedBy>
  <cp:lastPrinted>2014-07-21T01:01:42Z</cp:lastPrinted>
  <dcterms:created xsi:type="dcterms:W3CDTF">2001-04-22T22:09:45Z</dcterms:created>
  <dcterms:modified xsi:type="dcterms:W3CDTF">2015-02-14T09:02:29Z</dcterms:modified>
  <cp:category>3セット用</cp:category>
  <cp:version/>
  <cp:contentType/>
  <cp:contentStatus/>
</cp:coreProperties>
</file>